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usdos.sharepoint.com/sites/Toronto_PAS/Shared Documents/General/GRANTS/FY 2026 Grants/"/>
    </mc:Choice>
  </mc:AlternateContent>
  <xr:revisionPtr revIDLastSave="0" documentId="8_{8469070A-E2E4-40AE-9232-B7E50A66DB48}" xr6:coauthVersionLast="47" xr6:coauthVersionMax="47" xr10:uidLastSave="{00000000-0000-0000-0000-000000000000}"/>
  <bookViews>
    <workbookView xWindow="-120" yWindow="-120" windowWidth="25440" windowHeight="1527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<sst xmlns="http://schemas.openxmlformats.org/spreadsheetml/2006/main" count="139" uniqueCount="100">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</sst>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6" fontId="26" fillId="4" borderId="1" xfId="1" applyNumberFormat="1" applyFont="1" applyFill="1" applyBorder="1" applyAlignment="1">
      <alignment vertical="center"/>
    </xf>
    <xf numFmtId="44" fontId="26" fillId="4" borderId="1" xfId="0" applyNumberFormat="1" applyFont="1" applyFill="1" applyBorder="1" applyAlignment="1">
      <alignment vertical="center"/>
    </xf>
    <xf numFmtId="44" fontId="26" fillId="4" borderId="1" xfId="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10" fontId="27"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10" fontId="5" fillId="0" borderId="1" xfId="2" applyNumberFormat="1" applyFont="1" applyFill="1" applyBorder="1" applyAlignment="1">
      <alignment horizontal="center" vertical="top" wrapText="1"/>
    </xf>
    <xf numFmtId="0" fontId="27" fillId="0" borderId="1" xfId="2" applyNumberFormat="1" applyFont="1" applyFill="1" applyBorder="1" applyAlignment="1">
      <alignment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10" fontId="26" fillId="4" borderId="1" xfId="1" applyNumberFormat="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15" fillId="2" borderId="13"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27" fillId="0" borderId="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3" zoomScale="70" zoomScaleNormal="70" workbookViewId="0">
      <selection activeCell="A61" sqref="A61:H61"/>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x14ac:dyDescent="0.25">
      <c r="A1" s="181" t="s">
        <v>0</v>
      </c>
      <c r="B1" s="181"/>
      <c r="C1" s="181"/>
      <c r="D1" s="181"/>
      <c r="E1" s="181"/>
      <c r="F1" s="181"/>
      <c r="G1" s="181"/>
      <c r="H1" s="181"/>
    </row>
    <row r="2" spans="1:9" s="2" customFormat="1" ht="42" customHeight="1" thickBot="1" x14ac:dyDescent="0.3">
      <c r="A2" s="233" t="s">
        <v>1</v>
      </c>
      <c r="B2" s="234"/>
      <c r="C2" s="234"/>
      <c r="D2" s="234"/>
      <c r="E2" s="234"/>
      <c r="F2" s="234"/>
      <c r="G2" s="234"/>
      <c r="H2" s="235"/>
    </row>
    <row r="3" spans="1:9" ht="53.25" customHeight="1" x14ac:dyDescent="0.25">
      <c r="A3" s="157" t="s">
        <v>2</v>
      </c>
      <c r="B3" s="158"/>
      <c r="C3" s="158"/>
      <c r="D3" s="158"/>
      <c r="E3" s="158"/>
      <c r="F3" s="159"/>
      <c r="G3" s="159"/>
      <c r="H3" s="160"/>
    </row>
    <row r="4" spans="1:9" s="7" customFormat="1" ht="47.25" customHeight="1" x14ac:dyDescent="0.2">
      <c r="A4" s="11" t="s">
        <v>3</v>
      </c>
      <c r="B4" s="12" t="s">
        <v>4</v>
      </c>
      <c r="C4" s="4" t="s">
        <v>5</v>
      </c>
      <c r="D4" s="192" t="s">
        <v>6</v>
      </c>
      <c r="E4" s="192"/>
      <c r="F4" s="5" t="s">
        <v>7</v>
      </c>
      <c r="G4" s="5" t="s">
        <v>8</v>
      </c>
      <c r="H4" s="6" t="s">
        <v>9</v>
      </c>
    </row>
    <row r="5" spans="1:9" ht="33" customHeight="1" x14ac:dyDescent="0.25">
      <c r="A5" s="105" t="s">
        <v>10</v>
      </c>
      <c r="B5" s="96" t="s">
        <v>11</v>
      </c>
      <c r="C5" s="97">
        <f>164890</f>
        <v>164890</v>
      </c>
      <c r="D5" s="184">
        <v>0.1</v>
      </c>
      <c r="E5" s="184"/>
      <c r="F5" s="98">
        <f>C5*D5</f>
        <v>16489</v>
      </c>
      <c r="G5" s="99"/>
      <c r="H5" s="100">
        <f>F5+G5</f>
        <v>16489</v>
      </c>
    </row>
    <row r="6" spans="1:9" ht="33" customHeight="1" x14ac:dyDescent="0.25">
      <c r="A6" s="105" t="s">
        <v>12</v>
      </c>
      <c r="B6" s="96" t="s">
        <v>13</v>
      </c>
      <c r="C6" s="97">
        <v>46276</v>
      </c>
      <c r="D6" s="184">
        <v>1</v>
      </c>
      <c r="E6" s="184"/>
      <c r="F6" s="101">
        <f>C6*D6</f>
        <v>46276</v>
      </c>
      <c r="G6" s="102"/>
      <c r="H6" s="103">
        <f>F6</f>
        <v>46276</v>
      </c>
    </row>
    <row r="7" spans="1:9" ht="24" customHeight="1" x14ac:dyDescent="0.25">
      <c r="A7" s="208" t="s">
        <v>14</v>
      </c>
      <c r="B7" s="208"/>
      <c r="C7" s="208"/>
      <c r="D7" s="208"/>
      <c r="E7" s="208"/>
      <c r="F7" s="8">
        <f>SUM(F5:F6)</f>
        <v>62765</v>
      </c>
      <c r="G7" s="8">
        <f>SUM(G5:G5)</f>
        <v>0</v>
      </c>
      <c r="H7" s="9">
        <f>SUM(H5:H6)</f>
        <v>62765</v>
      </c>
      <c r="I7" s="10"/>
    </row>
    <row r="8" spans="1:9" ht="76.5" customHeight="1" thickBot="1" x14ac:dyDescent="0.3">
      <c r="A8" s="185" t="s">
        <v>15</v>
      </c>
      <c r="B8" s="186"/>
      <c r="C8" s="186"/>
      <c r="D8" s="186"/>
      <c r="E8" s="186"/>
      <c r="F8" s="187"/>
      <c r="G8" s="187"/>
      <c r="H8" s="188"/>
    </row>
    <row r="9" spans="1:9" ht="22.5" customHeight="1" thickBot="1" x14ac:dyDescent="0.3">
      <c r="A9" s="189"/>
      <c r="B9" s="189"/>
      <c r="C9" s="189"/>
      <c r="D9" s="189"/>
      <c r="E9" s="189"/>
      <c r="F9" s="189"/>
      <c r="G9" s="189"/>
      <c r="H9" s="189"/>
    </row>
    <row r="10" spans="1:9" ht="53.25" customHeight="1" x14ac:dyDescent="0.25">
      <c r="A10" s="157" t="s">
        <v>16</v>
      </c>
      <c r="B10" s="158"/>
      <c r="C10" s="158"/>
      <c r="D10" s="158"/>
      <c r="E10" s="158"/>
      <c r="F10" s="159"/>
      <c r="G10" s="159"/>
      <c r="H10" s="160"/>
    </row>
    <row r="11" spans="1:9" s="7" customFormat="1" ht="36.75" customHeight="1" x14ac:dyDescent="0.2">
      <c r="A11" s="190" t="s">
        <v>17</v>
      </c>
      <c r="B11" s="191"/>
      <c r="C11" s="4" t="s">
        <v>18</v>
      </c>
      <c r="D11" s="192" t="s">
        <v>19</v>
      </c>
      <c r="E11" s="192"/>
      <c r="F11" s="5" t="s">
        <v>20</v>
      </c>
      <c r="G11" s="5" t="s">
        <v>8</v>
      </c>
      <c r="H11" s="6" t="s">
        <v>9</v>
      </c>
    </row>
    <row r="12" spans="1:9" s="7" customFormat="1" ht="48" customHeight="1" x14ac:dyDescent="0.2">
      <c r="A12" s="182" t="s">
        <v>21</v>
      </c>
      <c r="B12" s="183"/>
      <c r="C12" s="104">
        <f>(F7)</f>
        <v>62765</v>
      </c>
      <c r="D12" s="184">
        <v>7.6499999999999999E-2</v>
      </c>
      <c r="E12" s="184"/>
      <c r="F12" s="106">
        <f>C12*D12</f>
        <v>4801.5225</v>
      </c>
      <c r="G12" s="107"/>
      <c r="H12" s="98">
        <f>SUM(F12:G12)</f>
        <v>4801.5225</v>
      </c>
    </row>
    <row r="13" spans="1:9" s="7" customFormat="1" ht="48" customHeight="1" x14ac:dyDescent="0.2">
      <c r="A13" s="182" t="s">
        <v>22</v>
      </c>
      <c r="B13" s="183"/>
      <c r="C13" s="104">
        <f>(F7)</f>
        <v>62765</v>
      </c>
      <c r="D13" s="184">
        <v>2.5000000000000001E-2</v>
      </c>
      <c r="E13" s="184"/>
      <c r="F13" s="106">
        <f>C13*D13</f>
        <v>1569.125</v>
      </c>
      <c r="G13" s="107"/>
      <c r="H13" s="98">
        <f t="shared" ref="H13:H14" si="0">SUM(F13:G13)</f>
        <v>1569.125</v>
      </c>
    </row>
    <row r="14" spans="1:9" ht="32.25" customHeight="1" x14ac:dyDescent="0.25">
      <c r="A14" s="230" t="s">
        <v>23</v>
      </c>
      <c r="B14" s="231"/>
      <c r="C14" s="108">
        <f>(F7)</f>
        <v>62765</v>
      </c>
      <c r="D14" s="232">
        <v>2.5000000000000001E-2</v>
      </c>
      <c r="E14" s="232"/>
      <c r="F14" s="109">
        <f>C14*D14</f>
        <v>1569.125</v>
      </c>
      <c r="G14" s="110"/>
      <c r="H14" s="101">
        <f t="shared" si="0"/>
        <v>1569.125</v>
      </c>
    </row>
    <row r="15" spans="1:9" ht="24" customHeight="1" x14ac:dyDescent="0.25">
      <c r="A15" s="208" t="s">
        <v>24</v>
      </c>
      <c r="B15" s="208"/>
      <c r="C15" s="208"/>
      <c r="D15" s="208"/>
      <c r="E15" s="208"/>
      <c r="F15" s="13">
        <f>SUM(F12:F14)</f>
        <v>7939.7725</v>
      </c>
      <c r="G15" s="13">
        <f>SUM(G12:G14)</f>
        <v>0</v>
      </c>
      <c r="H15" s="14">
        <f>SUM(H12:H14)</f>
        <v>7939.7725</v>
      </c>
      <c r="I15" s="10"/>
    </row>
    <row r="16" spans="1:9" ht="42.75" customHeight="1" thickBot="1" x14ac:dyDescent="0.3">
      <c r="A16" s="218" t="s">
        <v>25</v>
      </c>
      <c r="B16" s="219"/>
      <c r="C16" s="219"/>
      <c r="D16" s="219"/>
      <c r="E16" s="219"/>
      <c r="F16" s="187"/>
      <c r="G16" s="187"/>
      <c r="H16" s="188"/>
    </row>
    <row r="17" spans="1:10" ht="21" customHeight="1" thickBot="1" x14ac:dyDescent="0.3">
      <c r="A17" s="189"/>
      <c r="B17" s="189"/>
      <c r="C17" s="189"/>
      <c r="D17" s="189"/>
      <c r="E17" s="189"/>
      <c r="F17" s="189"/>
      <c r="G17" s="189"/>
      <c r="H17" s="189"/>
    </row>
    <row r="18" spans="1:10" ht="48" customHeight="1" x14ac:dyDescent="0.25">
      <c r="A18" s="220" t="s">
        <v>26</v>
      </c>
      <c r="B18" s="221"/>
      <c r="C18" s="221"/>
      <c r="D18" s="221"/>
      <c r="E18" s="221"/>
      <c r="F18" s="222"/>
      <c r="G18" s="222"/>
      <c r="H18" s="223"/>
    </row>
    <row r="19" spans="1:10" s="7" customFormat="1" ht="67.150000000000006" customHeight="1" x14ac:dyDescent="0.2">
      <c r="A19" s="11" t="s">
        <v>27</v>
      </c>
      <c r="B19" s="4" t="s">
        <v>17</v>
      </c>
      <c r="C19" s="4" t="s">
        <v>28</v>
      </c>
      <c r="D19" s="4" t="s">
        <v>29</v>
      </c>
      <c r="E19" s="15" t="s">
        <v>30</v>
      </c>
      <c r="F19" s="16" t="s">
        <v>31</v>
      </c>
      <c r="G19" s="15" t="s">
        <v>8</v>
      </c>
      <c r="H19" s="6" t="s">
        <v>9</v>
      </c>
    </row>
    <row r="20" spans="1:10" s="17" customFormat="1" ht="56.25" customHeight="1" x14ac:dyDescent="0.25">
      <c r="A20" s="111" t="s">
        <v>32</v>
      </c>
      <c r="B20" s="112" t="s">
        <v>33</v>
      </c>
      <c r="C20" s="112" t="s">
        <v>34</v>
      </c>
      <c r="D20" s="113">
        <v>500</v>
      </c>
      <c r="E20" s="132">
        <v>20</v>
      </c>
      <c r="F20" s="114">
        <f>D20*E20</f>
        <v>10000</v>
      </c>
      <c r="G20" s="132"/>
      <c r="H20" s="115">
        <f t="shared" ref="H20" si="1">F20+G20</f>
        <v>10000</v>
      </c>
    </row>
    <row r="21" spans="1:10" s="17" customFormat="1" ht="56.25" customHeight="1" x14ac:dyDescent="0.25">
      <c r="A21" s="111"/>
      <c r="B21" s="112" t="s">
        <v>35</v>
      </c>
      <c r="C21" s="112" t="s">
        <v>36</v>
      </c>
      <c r="D21" s="113">
        <v>183</v>
      </c>
      <c r="E21" s="132">
        <f>20*3</f>
        <v>60</v>
      </c>
      <c r="F21" s="114">
        <f>D21*E21</f>
        <v>10980</v>
      </c>
      <c r="G21" s="132"/>
      <c r="H21" s="115">
        <f>F21</f>
        <v>10980</v>
      </c>
    </row>
    <row r="22" spans="1:10" s="17" customFormat="1" ht="56.25" customHeight="1" x14ac:dyDescent="0.25">
      <c r="A22" s="111"/>
      <c r="B22" s="112" t="s">
        <v>37</v>
      </c>
      <c r="C22" s="112" t="s">
        <v>36</v>
      </c>
      <c r="D22" s="113">
        <v>127</v>
      </c>
      <c r="E22" s="132">
        <f>20*3</f>
        <v>60</v>
      </c>
      <c r="F22" s="114">
        <f>D22*E22</f>
        <v>7620</v>
      </c>
      <c r="G22" s="132"/>
      <c r="H22" s="115">
        <f>F22</f>
        <v>7620</v>
      </c>
    </row>
    <row r="23" spans="1:10" s="17" customFormat="1" ht="56.25" customHeight="1" x14ac:dyDescent="0.25">
      <c r="A23" s="116" t="s">
        <v>38</v>
      </c>
      <c r="B23" s="117" t="s">
        <v>39</v>
      </c>
      <c r="C23" s="118" t="s">
        <v>36</v>
      </c>
      <c r="D23" s="119">
        <v>500</v>
      </c>
      <c r="E23" s="120">
        <v>3</v>
      </c>
      <c r="F23" s="121">
        <f>D23*E23</f>
        <v>1500</v>
      </c>
      <c r="G23" s="120"/>
      <c r="H23" s="122">
        <f>F23</f>
        <v>1500</v>
      </c>
    </row>
    <row r="24" spans="1:10" s="22" customFormat="1" ht="18.75" customHeight="1" x14ac:dyDescent="0.25">
      <c r="A24" s="208" t="s">
        <v>40</v>
      </c>
      <c r="B24" s="208"/>
      <c r="C24" s="208"/>
      <c r="D24" s="208"/>
      <c r="E24" s="208"/>
      <c r="F24" s="18">
        <f>SUM(F20:F23)</f>
        <v>30100</v>
      </c>
      <c r="G24" s="19">
        <f>SUM(G20:G23)</f>
        <v>0</v>
      </c>
      <c r="H24" s="20">
        <f>SUM(H20:H23)</f>
        <v>30100</v>
      </c>
      <c r="I24" s="21"/>
      <c r="J24" s="3"/>
    </row>
    <row r="25" spans="1:10" ht="69.75" customHeight="1" thickBot="1" x14ac:dyDescent="0.3">
      <c r="A25" s="224" t="s">
        <v>41</v>
      </c>
      <c r="B25" s="225"/>
      <c r="C25" s="225"/>
      <c r="D25" s="225"/>
      <c r="E25" s="225"/>
      <c r="F25" s="226"/>
      <c r="G25" s="226"/>
      <c r="H25" s="227"/>
    </row>
    <row r="26" spans="1:10" ht="33" customHeight="1" thickBot="1" x14ac:dyDescent="0.3">
      <c r="A26" s="228"/>
      <c r="B26" s="228"/>
      <c r="C26" s="228"/>
      <c r="D26" s="228"/>
      <c r="E26" s="228"/>
      <c r="F26" s="228"/>
      <c r="G26" s="228"/>
      <c r="H26" s="228"/>
    </row>
    <row r="27" spans="1:10" ht="37.5" customHeight="1" x14ac:dyDescent="0.25">
      <c r="A27" s="229" t="s">
        <v>42</v>
      </c>
      <c r="B27" s="221"/>
      <c r="C27" s="221"/>
      <c r="D27" s="221"/>
      <c r="E27" s="221"/>
      <c r="F27" s="222"/>
      <c r="G27" s="222"/>
      <c r="H27" s="223"/>
    </row>
    <row r="28" spans="1:10" ht="67.150000000000006" customHeight="1" x14ac:dyDescent="0.25">
      <c r="A28" s="23" t="s">
        <v>17</v>
      </c>
      <c r="B28" s="23" t="s">
        <v>43</v>
      </c>
      <c r="C28" s="23" t="s">
        <v>28</v>
      </c>
      <c r="D28" s="23" t="s">
        <v>29</v>
      </c>
      <c r="E28" s="32" t="s">
        <v>30</v>
      </c>
      <c r="F28" s="24" t="s">
        <v>31</v>
      </c>
      <c r="G28" s="32" t="s">
        <v>8</v>
      </c>
      <c r="H28" s="25" t="s">
        <v>9</v>
      </c>
    </row>
    <row r="29" spans="1:10" ht="70.150000000000006" customHeight="1" x14ac:dyDescent="0.25">
      <c r="A29" s="123" t="s">
        <v>44</v>
      </c>
      <c r="B29" s="124"/>
      <c r="C29" s="125"/>
      <c r="D29" s="126"/>
      <c r="E29" s="127"/>
      <c r="F29" s="128"/>
      <c r="G29" s="127"/>
      <c r="H29" s="129"/>
    </row>
    <row r="30" spans="1:10" ht="33" customHeight="1" x14ac:dyDescent="0.25">
      <c r="A30" s="207" t="s">
        <v>45</v>
      </c>
      <c r="B30" s="208"/>
      <c r="C30" s="208"/>
      <c r="D30" s="208"/>
      <c r="E30" s="208"/>
      <c r="F30" s="26">
        <f>SUM(F29)</f>
        <v>0</v>
      </c>
      <c r="G30" s="26">
        <f>SUM(G29:G29)</f>
        <v>0</v>
      </c>
      <c r="H30" s="27">
        <f>SUM(H29:H29)</f>
        <v>0</v>
      </c>
    </row>
    <row r="31" spans="1:10" ht="64.150000000000006" customHeight="1" thickBot="1" x14ac:dyDescent="0.3">
      <c r="A31" s="212" t="s">
        <v>46</v>
      </c>
      <c r="B31" s="213"/>
      <c r="C31" s="213"/>
      <c r="D31" s="213"/>
      <c r="E31" s="213"/>
      <c r="F31" s="213"/>
      <c r="G31" s="213"/>
      <c r="H31" s="214"/>
    </row>
    <row r="32" spans="1:10" s="7" customFormat="1" ht="28.9" customHeight="1" thickBot="1" x14ac:dyDescent="0.25">
      <c r="A32" s="28"/>
      <c r="B32" s="29"/>
      <c r="C32" s="29"/>
      <c r="D32" s="29"/>
      <c r="E32" s="29"/>
      <c r="F32" s="30"/>
    </row>
    <row r="33" spans="1:8" s="17" customFormat="1" ht="39.75" customHeight="1" x14ac:dyDescent="0.25">
      <c r="A33" s="229" t="s">
        <v>47</v>
      </c>
      <c r="B33" s="158"/>
      <c r="C33" s="158"/>
      <c r="D33" s="158"/>
      <c r="E33" s="158"/>
      <c r="F33" s="159"/>
      <c r="G33" s="159"/>
      <c r="H33" s="160"/>
    </row>
    <row r="34" spans="1:8" ht="63" x14ac:dyDescent="0.25">
      <c r="A34" s="31" t="s">
        <v>17</v>
      </c>
      <c r="B34" s="32" t="s">
        <v>28</v>
      </c>
      <c r="C34" s="32" t="s">
        <v>48</v>
      </c>
      <c r="D34" s="216" t="s">
        <v>30</v>
      </c>
      <c r="E34" s="216"/>
      <c r="F34" s="24" t="s">
        <v>31</v>
      </c>
      <c r="G34" s="32" t="s">
        <v>8</v>
      </c>
      <c r="H34" s="33" t="s">
        <v>9</v>
      </c>
    </row>
    <row r="35" spans="1:8" ht="29.25" customHeight="1" x14ac:dyDescent="0.25">
      <c r="A35" s="111" t="s">
        <v>49</v>
      </c>
      <c r="B35" s="130" t="s">
        <v>50</v>
      </c>
      <c r="C35" s="131">
        <v>50</v>
      </c>
      <c r="D35" s="193">
        <v>12</v>
      </c>
      <c r="E35" s="193"/>
      <c r="F35" s="133">
        <f>C35*D35</f>
        <v>600</v>
      </c>
      <c r="G35" s="134"/>
      <c r="H35" s="135">
        <f>SUM(F35:G35)</f>
        <v>600</v>
      </c>
    </row>
    <row r="36" spans="1:8" ht="39.75" customHeight="1" x14ac:dyDescent="0.25">
      <c r="A36" s="111" t="s">
        <v>51</v>
      </c>
      <c r="B36" s="130">
        <v>1</v>
      </c>
      <c r="C36" s="131">
        <v>900</v>
      </c>
      <c r="D36" s="193">
        <v>1</v>
      </c>
      <c r="E36" s="193"/>
      <c r="F36" s="133">
        <f>C36*D36</f>
        <v>900</v>
      </c>
      <c r="G36" s="136"/>
      <c r="H36" s="135">
        <f>SUM(F36:G36)</f>
        <v>900</v>
      </c>
    </row>
    <row r="37" spans="1:8" ht="21" customHeight="1" x14ac:dyDescent="0.25">
      <c r="A37" s="209" t="s">
        <v>52</v>
      </c>
      <c r="B37" s="210"/>
      <c r="C37" s="210"/>
      <c r="D37" s="210"/>
      <c r="E37" s="211"/>
      <c r="F37" s="34">
        <f>SUM(F35:F36)</f>
        <v>1500</v>
      </c>
      <c r="G37" s="35"/>
      <c r="H37" s="36">
        <f>SUM(H35:H36)</f>
        <v>1500</v>
      </c>
    </row>
    <row r="38" spans="1:8" ht="37.15" customHeight="1" thickBot="1" x14ac:dyDescent="0.3">
      <c r="A38" s="212" t="s">
        <v>53</v>
      </c>
      <c r="B38" s="213"/>
      <c r="C38" s="213"/>
      <c r="D38" s="213"/>
      <c r="E38" s="213"/>
      <c r="F38" s="213"/>
      <c r="G38" s="213"/>
      <c r="H38" s="214"/>
    </row>
    <row r="39" spans="1:8" ht="25.15" customHeight="1" thickBot="1" x14ac:dyDescent="0.3">
      <c r="A39" s="37"/>
      <c r="B39" s="37"/>
      <c r="C39" s="37"/>
      <c r="D39" s="37"/>
      <c r="E39" s="37"/>
      <c r="G39" s="38"/>
      <c r="H39" s="38"/>
    </row>
    <row r="40" spans="1:8" s="17" customFormat="1" ht="54.75" customHeight="1" x14ac:dyDescent="0.25">
      <c r="A40" s="157" t="s">
        <v>54</v>
      </c>
      <c r="B40" s="158"/>
      <c r="C40" s="158"/>
      <c r="D40" s="158"/>
      <c r="E40" s="158"/>
      <c r="F40" s="159"/>
      <c r="G40" s="159"/>
      <c r="H40" s="160"/>
    </row>
    <row r="41" spans="1:8" ht="63" x14ac:dyDescent="0.25">
      <c r="A41" s="31" t="s">
        <v>17</v>
      </c>
      <c r="B41" s="32" t="s">
        <v>28</v>
      </c>
      <c r="C41" s="32" t="s">
        <v>48</v>
      </c>
      <c r="D41" s="216" t="s">
        <v>30</v>
      </c>
      <c r="E41" s="216"/>
      <c r="F41" s="24" t="s">
        <v>31</v>
      </c>
      <c r="G41" s="32" t="s">
        <v>8</v>
      </c>
      <c r="H41" s="33" t="s">
        <v>9</v>
      </c>
    </row>
    <row r="42" spans="1:8" ht="39" customHeight="1" x14ac:dyDescent="0.25">
      <c r="A42" s="137" t="s">
        <v>55</v>
      </c>
      <c r="B42" s="96" t="s">
        <v>36</v>
      </c>
      <c r="C42" s="138">
        <v>350</v>
      </c>
      <c r="D42" s="217">
        <v>12</v>
      </c>
      <c r="E42" s="217"/>
      <c r="F42" s="138">
        <f>C42*D42</f>
        <v>4200</v>
      </c>
      <c r="G42" s="139"/>
      <c r="H42" s="140">
        <f>SUM(F42:G42)</f>
        <v>4200</v>
      </c>
    </row>
    <row r="43" spans="1:8" ht="39" customHeight="1" x14ac:dyDescent="0.25">
      <c r="A43" s="137" t="s">
        <v>56</v>
      </c>
      <c r="B43" s="141" t="s">
        <v>36</v>
      </c>
      <c r="C43" s="138">
        <v>275</v>
      </c>
      <c r="D43" s="217">
        <v>12</v>
      </c>
      <c r="E43" s="217"/>
      <c r="F43" s="138">
        <f>C43*D43</f>
        <v>3300</v>
      </c>
      <c r="G43" s="139"/>
      <c r="H43" s="140">
        <f t="shared" ref="H43:H44" si="2">SUM(F43:G43)</f>
        <v>3300</v>
      </c>
    </row>
    <row r="44" spans="1:8" ht="39.75" customHeight="1" x14ac:dyDescent="0.25">
      <c r="A44" s="142" t="s">
        <v>57</v>
      </c>
      <c r="B44" s="141" t="s">
        <v>58</v>
      </c>
      <c r="C44" s="143">
        <v>10000</v>
      </c>
      <c r="D44" s="217">
        <v>1</v>
      </c>
      <c r="E44" s="217"/>
      <c r="F44" s="144">
        <f>C44*D44</f>
        <v>10000</v>
      </c>
      <c r="G44" s="145"/>
      <c r="H44" s="140">
        <f t="shared" si="2"/>
        <v>10000</v>
      </c>
    </row>
    <row r="45" spans="1:8" ht="21" customHeight="1" x14ac:dyDescent="0.25">
      <c r="A45" s="209" t="s">
        <v>59</v>
      </c>
      <c r="B45" s="210"/>
      <c r="C45" s="210"/>
      <c r="D45" s="210"/>
      <c r="E45" s="211"/>
      <c r="F45" s="18">
        <f>SUM(F42:F44)</f>
        <v>17500</v>
      </c>
      <c r="G45" s="39"/>
      <c r="H45" s="36">
        <f>SUM(H42:H44)</f>
        <v>17500</v>
      </c>
    </row>
    <row r="46" spans="1:8" ht="51" customHeight="1" thickBot="1" x14ac:dyDescent="0.3">
      <c r="A46" s="212" t="s">
        <v>60</v>
      </c>
      <c r="B46" s="213"/>
      <c r="C46" s="213"/>
      <c r="D46" s="213"/>
      <c r="E46" s="213"/>
      <c r="F46" s="213"/>
      <c r="G46" s="213"/>
      <c r="H46" s="214"/>
    </row>
    <row r="47" spans="1:8" ht="25.15" customHeight="1" thickBot="1" x14ac:dyDescent="0.3">
      <c r="A47" s="37"/>
      <c r="B47" s="37"/>
      <c r="C47" s="37"/>
      <c r="D47" s="37"/>
      <c r="E47" s="37"/>
      <c r="H47" s="38"/>
    </row>
    <row r="48" spans="1:8" s="17" customFormat="1" ht="31.5" customHeight="1" x14ac:dyDescent="0.25">
      <c r="A48" s="157" t="s">
        <v>61</v>
      </c>
      <c r="B48" s="158"/>
      <c r="C48" s="158"/>
      <c r="D48" s="158"/>
      <c r="E48" s="158"/>
      <c r="F48" s="159"/>
      <c r="G48" s="159"/>
      <c r="H48" s="160"/>
    </row>
    <row r="49" spans="1:9" ht="15.75" x14ac:dyDescent="0.25">
      <c r="A49" s="161" t="s">
        <v>62</v>
      </c>
      <c r="B49" s="162"/>
      <c r="C49" s="162"/>
      <c r="D49" s="162"/>
      <c r="E49" s="162"/>
      <c r="F49" s="162"/>
      <c r="G49" s="162"/>
      <c r="H49" s="163"/>
    </row>
    <row r="50" spans="1:9" ht="25.15" customHeight="1" thickBot="1" x14ac:dyDescent="0.3">
      <c r="A50" s="40"/>
      <c r="B50" s="40"/>
      <c r="C50" s="40"/>
      <c r="D50" s="40"/>
      <c r="E50" s="40"/>
      <c r="H50" s="3"/>
    </row>
    <row r="51" spans="1:9" ht="57.75" customHeight="1" x14ac:dyDescent="0.25">
      <c r="A51" s="194" t="s">
        <v>63</v>
      </c>
      <c r="B51" s="195"/>
      <c r="C51" s="195"/>
      <c r="D51" s="195"/>
      <c r="E51" s="195"/>
      <c r="F51" s="195"/>
      <c r="G51" s="195"/>
      <c r="H51" s="196"/>
    </row>
    <row r="52" spans="1:9" ht="48" customHeight="1" x14ac:dyDescent="0.25">
      <c r="A52" s="41" t="s">
        <v>17</v>
      </c>
      <c r="B52" s="15" t="s">
        <v>28</v>
      </c>
      <c r="C52" s="15" t="s">
        <v>48</v>
      </c>
      <c r="D52" s="192" t="s">
        <v>30</v>
      </c>
      <c r="E52" s="192"/>
      <c r="F52" s="24" t="s">
        <v>64</v>
      </c>
      <c r="G52" s="32" t="s">
        <v>8</v>
      </c>
      <c r="H52" s="25" t="s">
        <v>9</v>
      </c>
    </row>
    <row r="53" spans="1:9" ht="36.75" customHeight="1" x14ac:dyDescent="0.25">
      <c r="A53" s="146" t="s">
        <v>65</v>
      </c>
      <c r="B53" s="147" t="s">
        <v>50</v>
      </c>
      <c r="C53" s="148">
        <v>100</v>
      </c>
      <c r="D53" s="215">
        <v>12</v>
      </c>
      <c r="E53" s="215"/>
      <c r="F53" s="149">
        <f>C53*D53</f>
        <v>1200</v>
      </c>
      <c r="G53" s="113"/>
      <c r="H53" s="150">
        <f>F53</f>
        <v>1200</v>
      </c>
    </row>
    <row r="54" spans="1:9" ht="36.75" customHeight="1" x14ac:dyDescent="0.25">
      <c r="A54" s="146" t="s">
        <v>66</v>
      </c>
      <c r="B54" s="147" t="s">
        <v>36</v>
      </c>
      <c r="C54" s="148">
        <v>800</v>
      </c>
      <c r="D54" s="215">
        <v>3</v>
      </c>
      <c r="E54" s="215"/>
      <c r="F54" s="149">
        <f>C54*D54</f>
        <v>2400</v>
      </c>
      <c r="G54" s="113"/>
      <c r="H54" s="150">
        <f t="shared" ref="H54" si="3">F54+G54</f>
        <v>2400</v>
      </c>
    </row>
    <row r="55" spans="1:9" ht="15.75" customHeight="1" x14ac:dyDescent="0.25">
      <c r="A55" s="207" t="s">
        <v>67</v>
      </c>
      <c r="B55" s="208"/>
      <c r="C55" s="208"/>
      <c r="D55" s="208"/>
      <c r="E55" s="208"/>
      <c r="F55" s="42">
        <f>SUM(F53:F54)</f>
        <v>3600</v>
      </c>
      <c r="G55" s="26">
        <f>SUM(G53:G54)</f>
        <v>0</v>
      </c>
      <c r="H55" s="43">
        <f>F55</f>
        <v>3600</v>
      </c>
    </row>
    <row r="56" spans="1:9" ht="75.75" customHeight="1" x14ac:dyDescent="0.25">
      <c r="A56" s="171" t="s">
        <v>68</v>
      </c>
      <c r="B56" s="172"/>
      <c r="C56" s="172"/>
      <c r="D56" s="172"/>
      <c r="E56" s="172"/>
      <c r="F56" s="172"/>
      <c r="G56" s="172"/>
      <c r="H56" s="173"/>
    </row>
    <row r="57" spans="1:9" ht="25.5" customHeight="1" thickBot="1" x14ac:dyDescent="0.3">
      <c r="A57" s="44"/>
      <c r="B57" s="45"/>
      <c r="C57" s="45"/>
      <c r="D57" s="45"/>
      <c r="E57" s="45"/>
      <c r="F57" s="45"/>
      <c r="G57" s="45"/>
      <c r="H57" s="45"/>
    </row>
    <row r="58" spans="1:9" ht="25.5" customHeight="1" thickBot="1" x14ac:dyDescent="0.3">
      <c r="A58" s="46"/>
      <c r="B58" s="47"/>
      <c r="C58" s="48"/>
      <c r="D58" s="48"/>
      <c r="E58" s="48"/>
      <c r="F58" s="49" t="s">
        <v>69</v>
      </c>
      <c r="G58" s="49" t="s">
        <v>70</v>
      </c>
      <c r="H58" s="50" t="s">
        <v>71</v>
      </c>
    </row>
    <row r="59" spans="1:9" ht="64.5" customHeight="1" thickBot="1" x14ac:dyDescent="0.3">
      <c r="A59" s="51" t="s">
        <v>72</v>
      </c>
      <c r="B59" s="52"/>
      <c r="C59" s="52"/>
      <c r="D59" s="52"/>
      <c r="E59" s="52"/>
      <c r="F59" s="53">
        <f>SUM(F55,F45,F37,F30,F24,F15,F7)</f>
        <v>123404.77249999999</v>
      </c>
      <c r="G59" s="53">
        <f>G7+G15+G24+G30+G37+G55</f>
        <v>0</v>
      </c>
      <c r="H59" s="54">
        <f>SUM(H55,H45,H37,H30,H24,H15,H7)</f>
        <v>123404.77249999999</v>
      </c>
    </row>
    <row r="60" spans="1:9" ht="16.5" thickBot="1" x14ac:dyDescent="0.3">
      <c r="A60" s="55"/>
      <c r="B60" s="56"/>
      <c r="C60" s="55"/>
      <c r="D60" s="55"/>
      <c r="E60" s="55"/>
      <c r="F60" s="55"/>
      <c r="G60" s="55"/>
      <c r="H60" s="57"/>
    </row>
    <row r="61" spans="1:9" ht="69" customHeight="1" x14ac:dyDescent="0.25">
      <c r="A61" s="200" t="s">
        <v>73</v>
      </c>
      <c r="B61" s="195"/>
      <c r="C61" s="195"/>
      <c r="D61" s="195"/>
      <c r="E61" s="195"/>
      <c r="F61" s="195"/>
      <c r="G61" s="195"/>
      <c r="H61" s="196"/>
    </row>
    <row r="62" spans="1:9" ht="39.75" customHeight="1" x14ac:dyDescent="0.25">
      <c r="A62" s="58" t="s">
        <v>74</v>
      </c>
      <c r="B62" s="59" t="s">
        <v>75</v>
      </c>
      <c r="C62" s="60" t="s">
        <v>76</v>
      </c>
      <c r="D62" s="201" t="s">
        <v>77</v>
      </c>
      <c r="E62" s="202"/>
      <c r="F62" s="202"/>
      <c r="G62" s="202"/>
      <c r="H62" s="203"/>
    </row>
    <row r="63" spans="1:9" ht="39.4" customHeight="1" x14ac:dyDescent="0.25">
      <c r="A63" s="151" t="s">
        <v>78</v>
      </c>
      <c r="B63" s="152">
        <v>0.13750000000000001</v>
      </c>
      <c r="C63" s="153" t="s">
        <v>79</v>
      </c>
      <c r="D63" s="204">
        <f>(F59*B63)</f>
        <v>16968.156218749999</v>
      </c>
      <c r="E63" s="205"/>
      <c r="F63" s="205"/>
      <c r="G63" s="205"/>
      <c r="H63" s="206"/>
      <c r="I63" s="61"/>
    </row>
    <row r="64" spans="1:9" ht="39.4" customHeight="1" x14ac:dyDescent="0.25">
      <c r="A64" s="154" t="s">
        <v>80</v>
      </c>
      <c r="B64" s="155">
        <v>0.15</v>
      </c>
      <c r="C64" s="156" t="s">
        <v>81</v>
      </c>
      <c r="D64" s="176"/>
      <c r="E64" s="177"/>
      <c r="F64" s="177"/>
      <c r="G64" s="177"/>
      <c r="H64" s="177"/>
      <c r="I64" s="61"/>
    </row>
    <row r="65" spans="1:9" ht="15.75" customHeight="1" thickBot="1" x14ac:dyDescent="0.3">
      <c r="A65" s="62"/>
      <c r="B65" s="62"/>
      <c r="C65" s="62"/>
      <c r="D65" s="62"/>
      <c r="E65" s="62"/>
      <c r="F65" s="62"/>
      <c r="G65" s="62"/>
      <c r="H65" s="63"/>
    </row>
    <row r="66" spans="1:9" ht="44.25" customHeight="1" thickBot="1" x14ac:dyDescent="0.3">
      <c r="A66" s="64" t="s">
        <v>82</v>
      </c>
      <c r="B66" s="65"/>
      <c r="C66" s="65"/>
      <c r="D66" s="65"/>
      <c r="E66" s="65"/>
      <c r="F66" s="66">
        <f>SUM(F59,D63)</f>
        <v>140372.92871874999</v>
      </c>
      <c r="G66" s="66">
        <f>G59+G63</f>
        <v>0</v>
      </c>
      <c r="H66" s="67">
        <f>SUM(F66:G66)</f>
        <v>140372.92871874999</v>
      </c>
    </row>
    <row r="67" spans="1:9" ht="24.75" customHeight="1" thickBot="1" x14ac:dyDescent="0.3">
      <c r="A67" s="68"/>
      <c r="B67" s="69"/>
      <c r="C67" s="70"/>
      <c r="D67" s="71"/>
      <c r="E67" s="69"/>
      <c r="F67" s="69"/>
      <c r="G67" s="69"/>
      <c r="H67" s="70"/>
      <c r="I67" s="2"/>
    </row>
    <row r="68" spans="1:9" ht="30.4" customHeight="1" thickBot="1" x14ac:dyDescent="0.3">
      <c r="A68" s="178" t="s">
        <v>83</v>
      </c>
      <c r="B68" s="179"/>
      <c r="C68" s="179"/>
      <c r="D68" s="179"/>
      <c r="E68" s="179"/>
      <c r="F68" s="179"/>
      <c r="G68" s="179"/>
      <c r="H68" s="180"/>
      <c r="I68" s="2"/>
    </row>
    <row r="69" spans="1:9" ht="18.75" customHeight="1" x14ac:dyDescent="0.3">
      <c r="A69" s="72"/>
      <c r="B69" s="73"/>
      <c r="C69" s="74"/>
      <c r="D69" s="75"/>
      <c r="E69" s="73"/>
      <c r="F69" s="73"/>
      <c r="G69" s="73"/>
      <c r="H69" s="74"/>
      <c r="I69" s="2"/>
    </row>
    <row r="70" spans="1:9" ht="34.5" customHeight="1" x14ac:dyDescent="0.25">
      <c r="A70" s="76" t="s">
        <v>84</v>
      </c>
      <c r="B70" s="174"/>
      <c r="C70" s="165"/>
      <c r="D70" s="175"/>
      <c r="E70" s="165"/>
      <c r="F70" s="77" t="s">
        <v>85</v>
      </c>
      <c r="G70" s="78" t="s">
        <v>86</v>
      </c>
      <c r="H70" s="79" t="s">
        <v>87</v>
      </c>
      <c r="I70" s="2"/>
    </row>
    <row r="71" spans="1:9" ht="21" customHeight="1" x14ac:dyDescent="0.25">
      <c r="A71" s="80" t="s">
        <v>88</v>
      </c>
      <c r="B71" s="164"/>
      <c r="C71" s="165"/>
      <c r="D71" s="167"/>
      <c r="E71" s="164"/>
      <c r="F71" s="81">
        <f>(F7)</f>
        <v>62765</v>
      </c>
      <c r="G71" s="82">
        <f>G7</f>
        <v>0</v>
      </c>
      <c r="H71" s="83">
        <f>F71+G71</f>
        <v>62765</v>
      </c>
      <c r="I71" s="2"/>
    </row>
    <row r="72" spans="1:9" ht="24.75" customHeight="1" x14ac:dyDescent="0.25">
      <c r="A72" s="80" t="s">
        <v>89</v>
      </c>
      <c r="B72" s="164"/>
      <c r="C72" s="165"/>
      <c r="D72" s="168"/>
      <c r="E72" s="166"/>
      <c r="F72" s="81">
        <f>(F15)</f>
        <v>7939.7725</v>
      </c>
      <c r="G72" s="82">
        <f>G15</f>
        <v>0</v>
      </c>
      <c r="H72" s="83">
        <f>F72+G72</f>
        <v>7939.7725</v>
      </c>
      <c r="I72" s="2"/>
    </row>
    <row r="73" spans="1:9" ht="37.5" customHeight="1" x14ac:dyDescent="0.25">
      <c r="A73" s="80" t="s">
        <v>90</v>
      </c>
      <c r="B73" s="164"/>
      <c r="C73" s="165"/>
      <c r="D73" s="166"/>
      <c r="E73" s="166"/>
      <c r="F73" s="81">
        <f>(F24)</f>
        <v>30100</v>
      </c>
      <c r="G73" s="82">
        <f>SUMIF(B21:B66,"Travel",G21:G66)</f>
        <v>0</v>
      </c>
      <c r="H73" s="83">
        <f>F73+G73</f>
        <v>30100</v>
      </c>
      <c r="I73" s="2"/>
    </row>
    <row r="74" spans="1:9" ht="33.75" customHeight="1" x14ac:dyDescent="0.25">
      <c r="A74" s="80" t="s">
        <v>91</v>
      </c>
      <c r="B74" s="198"/>
      <c r="C74" s="199"/>
      <c r="D74" s="170"/>
      <c r="E74" s="170"/>
      <c r="F74" s="81">
        <f>(F30)</f>
        <v>0</v>
      </c>
      <c r="G74" s="82">
        <f>SUMIF(B21:B66,"Equipment",G21:G66)</f>
        <v>0</v>
      </c>
      <c r="H74" s="83">
        <f t="shared" ref="H74:H78" si="4">F74+G74</f>
        <v>0</v>
      </c>
      <c r="I74" s="2"/>
    </row>
    <row r="75" spans="1:9" ht="15.75" customHeight="1" x14ac:dyDescent="0.25">
      <c r="A75" s="80" t="s">
        <v>92</v>
      </c>
      <c r="B75" s="164"/>
      <c r="C75" s="165"/>
      <c r="D75" s="166"/>
      <c r="E75" s="166"/>
      <c r="F75" s="81">
        <f>(F37)</f>
        <v>1500</v>
      </c>
      <c r="G75" s="82">
        <f>SUMIF(B21:B66,"Supplies",G21:G66)</f>
        <v>0</v>
      </c>
      <c r="H75" s="83">
        <f t="shared" si="4"/>
        <v>1500</v>
      </c>
      <c r="I75" s="2"/>
    </row>
    <row r="76" spans="1:9" ht="57.75" customHeight="1" x14ac:dyDescent="0.25">
      <c r="A76" s="80" t="s">
        <v>93</v>
      </c>
      <c r="B76" s="164"/>
      <c r="C76" s="165"/>
      <c r="D76" s="166"/>
      <c r="E76" s="166"/>
      <c r="F76" s="81">
        <f>(F45)</f>
        <v>17500</v>
      </c>
      <c r="G76" s="82">
        <f>SUMIF(B21:B66,"Contractual",G21:G66)</f>
        <v>0</v>
      </c>
      <c r="H76" s="83">
        <f t="shared" si="4"/>
        <v>17500</v>
      </c>
      <c r="I76" s="84"/>
    </row>
    <row r="77" spans="1:9" ht="47.25" customHeight="1" x14ac:dyDescent="0.25">
      <c r="A77" s="80" t="s">
        <v>94</v>
      </c>
      <c r="B77" s="164"/>
      <c r="C77" s="164"/>
      <c r="D77" s="166"/>
      <c r="E77" s="166"/>
      <c r="F77" s="85" t="s">
        <v>95</v>
      </c>
      <c r="G77" s="86" t="s">
        <v>95</v>
      </c>
      <c r="H77" s="87" t="s">
        <v>95</v>
      </c>
      <c r="I77" s="2"/>
    </row>
    <row r="78" spans="1:9" ht="47.25" customHeight="1" x14ac:dyDescent="0.25">
      <c r="A78" s="80" t="s">
        <v>96</v>
      </c>
      <c r="B78" s="164"/>
      <c r="C78" s="165"/>
      <c r="D78" s="197"/>
      <c r="E78" s="166"/>
      <c r="F78" s="81">
        <f>(F55)</f>
        <v>3600</v>
      </c>
      <c r="G78" s="82">
        <f>SUMIF(B21:B66,"Other direct costs ",G21:G66)+G55</f>
        <v>0</v>
      </c>
      <c r="H78" s="83">
        <f t="shared" si="4"/>
        <v>3600</v>
      </c>
      <c r="I78" s="2"/>
    </row>
    <row r="79" spans="1:9" ht="15.75" customHeight="1" x14ac:dyDescent="0.25">
      <c r="A79" s="80" t="s">
        <v>97</v>
      </c>
      <c r="B79" s="164"/>
      <c r="C79" s="165"/>
      <c r="D79" s="167"/>
      <c r="E79" s="165"/>
      <c r="F79" s="81">
        <f>F59</f>
        <v>123404.77249999999</v>
      </c>
      <c r="G79" s="82">
        <f>SUM(G71:G78)</f>
        <v>0</v>
      </c>
      <c r="H79" s="83">
        <f>F79+G79</f>
        <v>123404.77249999999</v>
      </c>
      <c r="I79" s="2"/>
    </row>
    <row r="80" spans="1:9" ht="60" customHeight="1" x14ac:dyDescent="0.25">
      <c r="A80" s="80" t="s">
        <v>98</v>
      </c>
      <c r="B80" s="168"/>
      <c r="C80" s="169"/>
      <c r="D80" s="168"/>
      <c r="E80" s="168"/>
      <c r="F80" s="81">
        <f>(D63)</f>
        <v>16968.156218749999</v>
      </c>
      <c r="G80" s="82"/>
      <c r="H80" s="88">
        <f>SUM(F80:G80)</f>
        <v>16968.156218749999</v>
      </c>
      <c r="I80" s="2"/>
    </row>
    <row r="81" spans="1:8" ht="16.5" x14ac:dyDescent="0.25">
      <c r="A81" s="80" t="s">
        <v>99</v>
      </c>
      <c r="B81" s="164"/>
      <c r="C81" s="165"/>
      <c r="D81" s="166"/>
      <c r="E81" s="166"/>
      <c r="F81" s="89">
        <f>F79+F80</f>
        <v>140372.92871874999</v>
      </c>
      <c r="G81" s="90">
        <f t="shared" ref="G81" si="5">G79+G80</f>
        <v>0</v>
      </c>
      <c r="H81" s="91">
        <f>H79+H80</f>
        <v>140372.92871874999</v>
      </c>
    </row>
    <row r="82" spans="1:8" ht="15.75" x14ac:dyDescent="0.25">
      <c r="A82" s="2"/>
      <c r="B82" s="2"/>
      <c r="C82" s="92"/>
      <c r="D82" s="93"/>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35A4F6C6F70C48835D8A1426E0C308" ma:contentTypeVersion="16" ma:contentTypeDescription="Create a new document." ma:contentTypeScope="" ma:versionID="86c098dc3a1a8af5c3fd28fce75e1bef">
  <xsd:schema xmlns:xsd="http://www.w3.org/2001/XMLSchema" xmlns:xs="http://www.w3.org/2001/XMLSchema" xmlns:p="http://schemas.microsoft.com/office/2006/metadata/properties" xmlns:ns2="1315a4b9-2d85-4f80-ad64-0b01da91c526" xmlns:ns3="4be554a9-9fd8-47d1-9349-11073ef7cee5" targetNamespace="http://schemas.microsoft.com/office/2006/metadata/properties" ma:root="true" ma:fieldsID="4389fe6089013339fd69fefcf73d6cdd" ns2:_="" ns3:_="">
    <xsd:import namespace="1315a4b9-2d85-4f80-ad64-0b01da91c526"/>
    <xsd:import namespace="4be554a9-9fd8-47d1-9349-11073ef7ce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15a4b9-2d85-4f80-ad64-0b01da91c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be554a9-9fd8-47d1-9349-11073ef7cee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d798782-5611-4a10-a417-17bbcf7f5f59}" ma:internalName="TaxCatchAll" ma:showField="CatchAllData" ma:web="4be554a9-9fd8-47d1-9349-11073ef7c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SharedWithUsers xmlns="4be554a9-9fd8-47d1-9349-11073ef7cee5">
      <UserInfo>
        <DisplayName>Toktarova, Zhanna</DisplayName>
        <AccountId>4032</AccountId>
        <AccountType/>
      </UserInfo>
    </SharedWithUsers>
    <lcf76f155ced4ddcb4097134ff3c332f xmlns="1315a4b9-2d85-4f80-ad64-0b01da91c526">
      <Terms xmlns="http://schemas.microsoft.com/office/infopath/2007/PartnerControls"/>
    </lcf76f155ced4ddcb4097134ff3c332f>
    <TaxCatchAll xmlns="4be554a9-9fd8-47d1-9349-11073ef7ce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7FD94D-9A67-46A2-ADC2-980D0E9E18C2}"/>
</file>

<file path=customXml/itemProps2.xml><?xml version="1.0" encoding="utf-8"?>
<ds:datastoreItem xmlns:ds="http://schemas.openxmlformats.org/officeDocument/2006/customXml" ds:itemID="{9673E026-ACB4-433D-85D1-7D6F07362E5C}">
  <ds:schemaRefs>
    <ds:schemaRef ds:uri="http://schemas.microsoft.com/office/2006/metadata/properties"/>
    <ds:schemaRef ds:uri="93a311f7-4dcd-4c67-9882-f34441e6bc98"/>
    <ds:schemaRef ds:uri="02bfbf54-facd-4fa6-8650-4a78aa97cbd2"/>
    <ds:schemaRef ds:uri="http://schemas.microsoft.com/office/infopath/2007/PartnerControls"/>
    <ds:schemaRef ds:uri="http://schemas.microsoft.com/sharepoint/v3"/>
    <ds:schemaRef ds:uri="fe173d5d-93ea-4e41-97eb-67a313ff76f0"/>
  </ds:schemaRefs>
</ds:datastoreItem>
</file>

<file path=customXml/itemProps3.xml><?xml version="1.0" encoding="utf-8"?>
<ds:datastoreItem xmlns:ds="http://schemas.openxmlformats.org/officeDocument/2006/customXml" ds:itemID="{3FFA4A31-995E-4E20-829D-B3A1CD12EC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Wilkins, Natalie D (Toronto)</cp:lastModifiedBy>
  <cp:revision/>
  <dcterms:created xsi:type="dcterms:W3CDTF">2009-07-31T14:20:14Z</dcterms:created>
  <dcterms:modified xsi:type="dcterms:W3CDTF">2026-06-02T13:54:52Z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0x0101008A35A4F6C6F70C48835D8A1426E0C308</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