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8"/>
  <workbookPr defaultThemeVersion="124226"/>
  <mc:AlternateContent xmlns:mc="http://schemas.openxmlformats.org/markup-compatibility/2006">
    <mc:Choice Requires="x15">
      <x15ac:absPath xmlns:x15ac="http://schemas.microsoft.com/office/spreadsheetml/2010/11/ac" url="C:\Users\StaggsJJ\Downloads\"/>
    </mc:Choice>
  </mc:AlternateContent>
  <xr:revisionPtr revIDLastSave="17" documentId="8_{557B69EA-64CB-4BCE-8CDF-712DF6D265F4}" xr6:coauthVersionLast="47" xr6:coauthVersionMax="47" xr10:uidLastSave="{E2F22BF1-E079-48C2-AC1E-A899AC1C1666}"/>
  <bookViews>
    <workbookView xWindow="-108" yWindow="-108" windowWidth="23256" windowHeight="12456" tabRatio="792" firstSheet="2" activeTab="2" xr2:uid="{00000000-000D-0000-FFFF-FFFF00000000}"/>
  </bookViews>
  <sheets>
    <sheet name="1.  Budget Guidelines" sheetId="4" r:id="rId1"/>
    <sheet name="2. Summary Budget Template" sheetId="3" r:id="rId2"/>
    <sheet name="3. Detailed Budget Template" sheetId="1" r:id="rId3"/>
    <sheet name="4.SubRecipient Budget (if apl.)" sheetId="6" r:id="rId4"/>
    <sheet name="5. 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Template'!$A$1:$U$82</definedName>
    <definedName name="_xlnm.Print_Area" localSheetId="3">'4.SubRecipient Budget (if apl.)'!$A$1:$J$64</definedName>
    <definedName name="_xlnm.Print_Area" localSheetId="4">'5. MTDC Calculation'!$A$1:$C$35</definedName>
    <definedName name="_xlnm.Print_Titles" localSheetId="2">'3. Detailed Budget Template'!$1:$7</definedName>
    <definedName name="_xlnm.Print_Titles" localSheetId="3">'4.SubRecipient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5" i="1"/>
  <c r="M61" i="1"/>
  <c r="T56" i="1"/>
  <c r="R55" i="1"/>
  <c r="M55" i="1"/>
  <c r="H55" i="1"/>
  <c r="T49" i="1"/>
  <c r="T19" i="1"/>
  <c r="R45" i="1"/>
  <c r="M45" i="1"/>
  <c r="H45" i="1"/>
  <c r="R48" i="1"/>
  <c r="M48" i="1"/>
  <c r="H48" i="1"/>
  <c r="R47" i="1"/>
  <c r="M47" i="1"/>
  <c r="H47" i="1"/>
  <c r="R34" i="1"/>
  <c r="M34" i="1"/>
  <c r="H34" i="1"/>
  <c r="R33" i="1"/>
  <c r="M33" i="1"/>
  <c r="H33" i="1"/>
  <c r="R32" i="1"/>
  <c r="M32" i="1"/>
  <c r="H32" i="1"/>
  <c r="T40" i="1"/>
  <c r="R64" i="1"/>
  <c r="R61" i="1"/>
  <c r="M64" i="1"/>
  <c r="R44" i="1"/>
  <c r="R53" i="1"/>
  <c r="M53" i="1"/>
  <c r="M44" i="1"/>
  <c r="H69" i="1"/>
  <c r="H64" i="1"/>
  <c r="H61" i="1"/>
  <c r="H53" i="1"/>
  <c r="H44" i="1"/>
  <c r="H56" i="1" l="1"/>
  <c r="H49" i="1"/>
  <c r="M49" i="1"/>
  <c r="M65" i="1"/>
  <c r="H48" i="6"/>
  <c r="H54" i="6"/>
  <c r="H35" i="6"/>
  <c r="S55" i="1"/>
  <c r="U55" i="1" s="1"/>
  <c r="R56" i="1"/>
  <c r="M56" i="1"/>
  <c r="R49" i="1"/>
  <c r="S48" i="1"/>
  <c r="U48" i="1" s="1"/>
  <c r="S45" i="1"/>
  <c r="U45" i="1" s="1"/>
  <c r="S47" i="1"/>
  <c r="U47" i="1" s="1"/>
  <c r="S34" i="1"/>
  <c r="U34" i="1" s="1"/>
  <c r="S32" i="1"/>
  <c r="U32" i="1" s="1"/>
  <c r="S33" i="1"/>
  <c r="U33" i="1" s="1"/>
  <c r="R18" i="1"/>
  <c r="M18" i="1"/>
  <c r="H18" i="1"/>
  <c r="H15" i="1"/>
  <c r="H14" i="1"/>
  <c r="C35" i="7"/>
  <c r="C25" i="7"/>
  <c r="C34" i="7" s="1"/>
  <c r="I41" i="6"/>
  <c r="I48" i="6"/>
  <c r="S18" i="1" l="1"/>
  <c r="U18" i="1" s="1"/>
  <c r="J41" i="6"/>
  <c r="R75" i="1" l="1"/>
  <c r="R76" i="1"/>
  <c r="M75" i="1"/>
  <c r="M76" i="1"/>
  <c r="R72" i="1"/>
  <c r="M72" i="1"/>
  <c r="R37" i="1"/>
  <c r="R38" i="1"/>
  <c r="R39" i="1"/>
  <c r="R27" i="1"/>
  <c r="R28" i="1"/>
  <c r="R29" i="1"/>
  <c r="R22" i="1"/>
  <c r="R21" i="1"/>
  <c r="R17" i="1"/>
  <c r="R15" i="1"/>
  <c r="R14" i="1"/>
  <c r="M37" i="1"/>
  <c r="M38" i="1"/>
  <c r="M39" i="1"/>
  <c r="M27" i="1"/>
  <c r="M28" i="1"/>
  <c r="M29" i="1"/>
  <c r="M22" i="1"/>
  <c r="M21" i="1"/>
  <c r="M15" i="1"/>
  <c r="M14" i="1"/>
  <c r="H76" i="1"/>
  <c r="H75" i="1"/>
  <c r="H27" i="1"/>
  <c r="H28" i="1"/>
  <c r="H29" i="1"/>
  <c r="H37" i="1"/>
  <c r="H38" i="1"/>
  <c r="H39" i="1"/>
  <c r="H22" i="1"/>
  <c r="H21" i="1"/>
  <c r="H17" i="1"/>
  <c r="H19" i="1" s="1"/>
  <c r="R19" i="1" l="1"/>
  <c r="M19" i="1"/>
  <c r="H40" i="1"/>
  <c r="S15" i="1"/>
  <c r="R40" i="1"/>
  <c r="M40" i="1"/>
  <c r="S17" i="1"/>
  <c r="S39" i="1"/>
  <c r="S14" i="1"/>
  <c r="S76" i="1"/>
  <c r="U76" i="1" s="1"/>
  <c r="S38" i="1"/>
  <c r="S37" i="1"/>
  <c r="S75" i="1"/>
  <c r="H65" i="1"/>
  <c r="M23" i="1"/>
  <c r="R65" i="1"/>
  <c r="S21" i="1"/>
  <c r="M79" i="1"/>
  <c r="H79" i="1"/>
  <c r="R23" i="1"/>
  <c r="R79" i="1"/>
  <c r="S22" i="1"/>
  <c r="D8" i="3" s="1"/>
  <c r="S29" i="1"/>
  <c r="H23" i="1"/>
  <c r="S61" i="1"/>
  <c r="S28" i="1"/>
  <c r="S53" i="1"/>
  <c r="S64" i="1"/>
  <c r="U64" i="1" s="1"/>
  <c r="S69" i="1"/>
  <c r="S72" i="1" s="1"/>
  <c r="S27" i="1"/>
  <c r="H72" i="1"/>
  <c r="S44" i="1"/>
  <c r="S49" i="1" s="1"/>
  <c r="S65" i="1" l="1"/>
  <c r="U53" i="1"/>
  <c r="S56" i="1"/>
  <c r="U56" i="1" s="1"/>
  <c r="M80" i="1"/>
  <c r="M81" i="1" s="1"/>
  <c r="M82" i="1" s="1"/>
  <c r="S40" i="1"/>
  <c r="U27" i="1"/>
  <c r="R80" i="1"/>
  <c r="H80" i="1"/>
  <c r="H81" i="1" s="1"/>
  <c r="S23" i="1"/>
  <c r="H59" i="6"/>
  <c r="H57" i="6"/>
  <c r="E16" i="3"/>
  <c r="E13" i="3"/>
  <c r="D13" i="3"/>
  <c r="R81" i="1" l="1"/>
  <c r="R82" i="1" s="1"/>
  <c r="J29" i="6"/>
  <c r="J28" i="6"/>
  <c r="J27" i="6"/>
  <c r="S81" i="1" l="1"/>
  <c r="D16" i="3" s="1"/>
  <c r="H82" i="1"/>
  <c r="I61" i="6"/>
  <c r="H61" i="6"/>
  <c r="J59" i="6"/>
  <c r="J57" i="6"/>
  <c r="J56" i="6"/>
  <c r="J53" i="6"/>
  <c r="J51" i="6"/>
  <c r="J48" i="6"/>
  <c r="J24" i="6"/>
  <c r="J23" i="6"/>
  <c r="I18" i="6"/>
  <c r="H18" i="6"/>
  <c r="J17" i="6"/>
  <c r="J16" i="6"/>
  <c r="I14" i="6"/>
  <c r="J13" i="6"/>
  <c r="J11" i="6"/>
  <c r="I62" i="6" l="1"/>
  <c r="I64" i="6" s="1"/>
  <c r="J35" i="6"/>
  <c r="U81" i="1"/>
  <c r="F16" i="3" s="1"/>
  <c r="J54" i="6"/>
  <c r="J61" i="6"/>
  <c r="J22" i="6"/>
  <c r="H14" i="6"/>
  <c r="J18" i="6"/>
  <c r="J10" i="6"/>
  <c r="D12" i="3"/>
  <c r="U69" i="1"/>
  <c r="E7" i="3"/>
  <c r="T23" i="1"/>
  <c r="E8" i="3" s="1"/>
  <c r="E9" i="3"/>
  <c r="E10" i="3"/>
  <c r="E11" i="3"/>
  <c r="T79" i="1"/>
  <c r="E14" i="3" s="1"/>
  <c r="U14" i="1"/>
  <c r="U15" i="1"/>
  <c r="S19" i="1"/>
  <c r="U28" i="1"/>
  <c r="U29" i="1"/>
  <c r="U37" i="1"/>
  <c r="U38" i="1"/>
  <c r="U39" i="1"/>
  <c r="S79" i="1"/>
  <c r="D14" i="3" s="1"/>
  <c r="U72" i="1"/>
  <c r="F13" i="3" s="1"/>
  <c r="U75" i="1"/>
  <c r="U22" i="1"/>
  <c r="U21" i="1"/>
  <c r="H62" i="6" l="1"/>
  <c r="J62" i="6" s="1"/>
  <c r="J14" i="6"/>
  <c r="U61" i="1"/>
  <c r="E12" i="3"/>
  <c r="U17" i="1"/>
  <c r="D7" i="3"/>
  <c r="D10" i="3"/>
  <c r="D11" i="3"/>
  <c r="U23" i="1"/>
  <c r="U79" i="1"/>
  <c r="F14" i="3" s="1"/>
  <c r="U44" i="1"/>
  <c r="D9" i="3"/>
  <c r="H63" i="6" l="1"/>
  <c r="J63" i="6" s="1"/>
  <c r="U65" i="1"/>
  <c r="F12" i="3" s="1"/>
  <c r="T80" i="1"/>
  <c r="T82" i="1" s="1"/>
  <c r="E17" i="3" s="1"/>
  <c r="U19" i="1"/>
  <c r="F7" i="3" s="1"/>
  <c r="U49" i="1"/>
  <c r="F10" i="3" s="1"/>
  <c r="F11" i="3"/>
  <c r="F8" i="3"/>
  <c r="U40" i="1"/>
  <c r="F9" i="3" s="1"/>
  <c r="S80" i="1"/>
  <c r="S82" i="1" s="1"/>
  <c r="H64" i="6" l="1"/>
  <c r="J64" i="6" s="1"/>
  <c r="E15" i="3"/>
  <c r="D17" i="3"/>
  <c r="D15" i="3"/>
  <c r="U80" i="1"/>
  <c r="F15" i="3" s="1"/>
  <c r="U82" i="1" l="1"/>
  <c r="F17" i="3" s="1"/>
</calcChain>
</file>

<file path=xl/sharedStrings.xml><?xml version="1.0" encoding="utf-8"?>
<sst xmlns="http://schemas.openxmlformats.org/spreadsheetml/2006/main" count="623" uniqueCount="358">
  <si>
    <t>BUDGET GUIDELINES</t>
  </si>
  <si>
    <t>In addition to the budget information required on the SF-424A, applicants must provide the following three elements as part of the budget submission:</t>
  </si>
  <si>
    <r>
      <t xml:space="preserve">          A. Summary Budget</t>
    </r>
    <r>
      <rPr>
        <sz val="12"/>
        <color theme="1"/>
        <rFont val="Calibri"/>
        <family val="2"/>
        <scheme val="minor"/>
      </rPr>
      <t xml:space="preserve">  </t>
    </r>
    <r>
      <rPr>
        <i/>
        <sz val="12"/>
        <color theme="1"/>
        <rFont val="Calibri"/>
        <family val="2"/>
        <scheme val="minor"/>
      </rPr>
      <t>(Note: using the OMB cost categories, see SF-424A)</t>
    </r>
  </si>
  <si>
    <r>
      <t xml:space="preserve">          B. Detailed Line-Item Budget</t>
    </r>
    <r>
      <rPr>
        <sz val="12"/>
        <color theme="1"/>
        <rFont val="Calibri"/>
        <family val="2"/>
        <scheme val="minor"/>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</si>
  <si>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</si>
  <si>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</si>
  <si>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</si>
  <si>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</si>
  <si>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Calibri 12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</si>
  <si>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</si>
  <si>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</si>
  <si>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</si>
  <si>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</si>
  <si>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</si>
  <si>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</si>
  <si>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</si>
  <si>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</si>
  <si>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</si>
  <si>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</si>
  <si>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</si>
  <si>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</si>
  <si>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</si>
  <si>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</si>
  <si>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</si>
  <si>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</si>
  <si>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</si>
  <si>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Calibri"/>
        <family val="2"/>
        <scheme val="minor"/>
      </rPr>
      <t xml:space="preserve">2 CFR 200.430: Compensation - personal services.    </t>
    </r>
    <r>
      <rPr>
        <sz val="12"/>
        <color theme="1"/>
        <rFont val="Calibri"/>
        <family val="2"/>
        <scheme val="minor"/>
      </rPr>
      <t xml:space="preserve">                                                                                                                                                                                                                                                         </t>
    </r>
  </si>
  <si>
    <r>
      <rPr>
        <b/>
        <sz val="12"/>
        <color theme="1"/>
        <rFont val="Calibri"/>
        <family val="2"/>
        <scheme val="minor"/>
      </rPr>
      <t>2 CFR 200.413 -Direct costs - Administrative and clerical staff salaries.</t>
    </r>
    <r>
      <rPr>
        <sz val="12"/>
        <color theme="1"/>
        <rFont val="Calibri"/>
        <family val="2"/>
        <scheme val="minor"/>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</si>
  <si>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</si>
  <si>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</si>
  <si>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</si>
  <si>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</si>
  <si>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</si>
  <si>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</si>
  <si>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</si>
  <si>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</si>
  <si>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</si>
  <si>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Calibri"/>
        <family val="2"/>
        <scheme val="minor"/>
      </rPr>
      <t xml:space="preserve">International travel </t>
    </r>
    <r>
      <rPr>
        <sz val="12"/>
        <color theme="1"/>
        <rFont val="Calibri"/>
        <family val="2"/>
        <scheme val="minor"/>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</si>
  <si>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Calibri"/>
        <family val="2"/>
        <scheme val="minor"/>
      </rPr>
      <t>Country Travel</t>
    </r>
    <r>
      <rPr>
        <sz val="12"/>
        <color theme="1"/>
        <rFont val="Calibri"/>
        <family val="2"/>
        <scheme val="minor"/>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</si>
  <si>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Calibri"/>
        <family val="2"/>
        <scheme val="minor"/>
      </rPr>
      <t>Domestic travel</t>
    </r>
    <r>
      <rPr>
        <sz val="12"/>
        <color theme="1"/>
        <rFont val="Calibri"/>
        <family val="2"/>
        <scheme val="minor"/>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</si>
  <si>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</si>
  <si>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</si>
  <si>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</si>
  <si>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</si>
  <si>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</si>
  <si>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</si>
  <si>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</si>
  <si>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</si>
  <si>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</si>
  <si>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</si>
  <si>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</si>
  <si>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</si>
  <si>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</si>
  <si>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</si>
  <si>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</si>
  <si>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</si>
  <si>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</si>
  <si>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</si>
  <si>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</si>
  <si>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</si>
  <si>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</si>
  <si>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</si>
  <si>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</si>
  <si>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</si>
  <si>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</si>
  <si>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</si>
  <si>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Calibri"/>
        <family val="2"/>
        <scheme val="minor"/>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</si>
  <si>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</si>
  <si>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</si>
  <si>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</si>
  <si>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</si>
  <si>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</si>
  <si>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</si>
  <si>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</si>
  <si>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</si>
  <si>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</si>
  <si>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</si>
  <si>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</si>
  <si>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</si>
  <si>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</si>
  <si>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</si>
  <si>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</si>
  <si>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</si>
  <si>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</si>
  <si>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</si>
  <si>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</si>
  <si>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</si>
  <si>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</si>
  <si>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</si>
  <si>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</si>
  <si>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</si>
  <si>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</si>
  <si>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</si>
  <si>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</si>
  <si>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</si>
  <si>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</si>
  <si>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</si>
  <si>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</si>
  <si>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</si>
  <si>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</si>
  <si>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</si>
  <si>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</si>
  <si>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</si>
  <si>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</si>
  <si>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</si>
  <si>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</si>
  <si>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</si>
  <si>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</si>
  <si>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</si>
  <si>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</si>
  <si>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</si>
  <si>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</si>
  <si>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</si>
  <si>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r>
      <rPr>
        <sz val="12"/>
        <color rgb="FF000000"/>
        <rFont val="Calibri"/>
        <scheme val="minor"/>
      </rPr>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t>
    </r>
    <r>
      <rPr>
        <sz val="12"/>
        <color rgb="FFFF0000"/>
        <rFont val="Calibri"/>
        <scheme val="minor"/>
      </rPr>
      <t xml:space="preserve">Participant support costs and consultancy costs (including travel) should be included as Other Direct Costs.   </t>
    </r>
  </si>
  <si>
    <r>
      <rPr>
        <b/>
        <sz val="12"/>
        <color theme="1"/>
        <rFont val="Calibri"/>
        <family val="2"/>
        <scheme val="minor"/>
      </rPr>
      <t>Participant</t>
    </r>
    <r>
      <rPr>
        <sz val="12"/>
        <color theme="1"/>
        <rFont val="Calibri"/>
        <family val="2"/>
        <scheme val="minor"/>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</si>
  <si>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Calibri"/>
        <family val="2"/>
        <scheme val="minor"/>
      </rPr>
      <t>Participant support costs</t>
    </r>
    <r>
      <rPr>
        <sz val="12"/>
        <rFont val="Calibri"/>
        <family val="2"/>
        <scheme val="minor"/>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</si>
  <si>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</si>
  <si>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</si>
  <si>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</si>
  <si>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</si>
  <si>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</si>
  <si>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</si>
  <si>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</si>
  <si>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</si>
  <si>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</si>
  <si>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</si>
  <si>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</si>
  <si>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</si>
  <si>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</si>
  <si>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</si>
  <si>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</si>
  <si>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</si>
  <si>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</si>
  <si>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</si>
  <si>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</si>
  <si>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Calibri"/>
        <family val="2"/>
        <scheme val="minor"/>
      </rPr>
      <t>WILL NOT CONSIDER</t>
    </r>
    <r>
      <rPr>
        <sz val="12"/>
        <color theme="1"/>
        <rFont val="Calibri"/>
        <family val="2"/>
        <scheme val="minor"/>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</si>
  <si>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</si>
  <si>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</si>
  <si>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</si>
  <si>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</si>
  <si>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</si>
  <si>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</si>
  <si>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</si>
  <si>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</si>
  <si>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</si>
  <si>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</si>
  <si>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</si>
  <si>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</si>
  <si>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</si>
  <si>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</si>
  <si>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</si>
  <si>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</si>
  <si>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</si>
  <si>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</si>
  <si>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</si>
  <si>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</si>
  <si>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</si>
  <si>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</si>
  <si>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</si>
  <si>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</si>
  <si>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</si>
  <si>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</si>
  <si>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</si>
  <si>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</si>
  <si>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</si>
  <si>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</si>
  <si>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</si>
  <si>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</si>
  <si>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</si>
  <si>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</si>
  <si>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</si>
  <si>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</si>
  <si>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</si>
  <si>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</si>
  <si>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</si>
  <si>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</si>
  <si>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</si>
  <si>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</si>
  <si>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</si>
  <si>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</si>
  <si>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</si>
  <si>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</si>
  <si>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</si>
  <si>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</si>
  <si>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</si>
  <si>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</si>
  <si>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</si>
  <si>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</si>
  <si>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</si>
  <si>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</si>
  <si>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</si>
  <si>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</si>
  <si>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</si>
  <si>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</si>
  <si>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</si>
  <si>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</si>
  <si>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Commisioner</t>
  </si>
  <si>
    <t>Lead Curator</t>
  </si>
  <si>
    <t>Additional Curator</t>
  </si>
  <si>
    <t>Educational Program Staff</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</si>
  <si>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</si>
  <si>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</si>
  <si>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</si>
  <si>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</si>
  <si>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</si>
  <si>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</si>
  <si>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</si>
  <si>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</si>
  <si>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</si>
  <si>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</si>
  <si>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</si>
  <si>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</si>
  <si>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</si>
  <si>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</si>
  <si>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</si>
  <si>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</si>
  <si>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</si>
  <si>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</si>
  <si>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</si>
  <si>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</si>
  <si>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</si>
  <si>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</si>
  <si>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</si>
  <si>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</si>
  <si>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 (Installation, Vernissage, De-Installation, etc.)</t>
  </si>
  <si>
    <t xml:space="preserve">Activity/Purpose - </t>
  </si>
  <si>
    <t>Activity 1.1…..</t>
  </si>
  <si>
    <t>C.1.1</t>
  </si>
  <si>
    <t>Mode - Traveler Name (if name not available, include personnel role) - From &amp; To /RT</t>
  </si>
  <si>
    <t>C.1.2</t>
  </si>
  <si>
    <t>Lodging</t>
  </si>
  <si>
    <t>C.1.3</t>
  </si>
  <si>
    <r>
      <t>Per Diem</t>
    </r>
    <r>
      <rPr>
        <b/>
        <sz val="12"/>
        <color theme="1"/>
        <rFont val="Calibri"/>
        <family val="2"/>
      </rPr>
      <t xml:space="preserve"> </t>
    </r>
    <r>
      <rPr>
        <sz val="12"/>
        <color theme="1"/>
        <rFont val="Calibri"/>
        <family val="2"/>
      </rPr>
      <t>(City, Country)</t>
    </r>
  </si>
  <si>
    <t>C.2</t>
  </si>
  <si>
    <t xml:space="preserve">Country Travel </t>
  </si>
  <si>
    <t>Activity 2.1…..</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</si>
  <si>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</si>
  <si>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</si>
  <si>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</si>
  <si>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</si>
  <si>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</si>
  <si>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</si>
  <si>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</si>
  <si>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</si>
  <si>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</si>
  <si>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</si>
  <si>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</si>
  <si>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</si>
  <si>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</si>
  <si>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</si>
  <si>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</si>
  <si>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 xml:space="preserve">Activity 2.1 </t>
  </si>
  <si>
    <t>Activity 2.1</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</si>
  <si>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</si>
  <si>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</si>
  <si>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</si>
  <si>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</si>
  <si>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</si>
  <si>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</si>
  <si>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</si>
  <si>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</si>
  <si>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</si>
  <si>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</si>
  <si>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</si>
  <si>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</si>
  <si>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</si>
  <si>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</si>
  <si>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</si>
  <si>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</si>
  <si>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</si>
  <si>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</si>
  <si>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</si>
  <si>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</si>
  <si>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</si>
  <si>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Guggenheim Foundation</t>
  </si>
  <si>
    <t>Activity/Purpose -</t>
  </si>
  <si>
    <t>Activity 3.1…..</t>
  </si>
  <si>
    <t>F.1.1</t>
  </si>
  <si>
    <t>Subrecipient Name</t>
  </si>
  <si>
    <t>F.2</t>
  </si>
  <si>
    <t>Contracts</t>
  </si>
  <si>
    <t>Activity 4.1…..</t>
  </si>
  <si>
    <t>F.2.1</t>
  </si>
  <si>
    <t>Contractor Name</t>
  </si>
  <si>
    <t xml:space="preserve">Subtotal Contractual </t>
  </si>
  <si>
    <t xml:space="preserve">Construction </t>
  </si>
  <si>
    <t>G.1</t>
  </si>
  <si>
    <t>Installation</t>
  </si>
  <si>
    <t>De-installation</t>
  </si>
  <si>
    <t>Subtotal Construction</t>
  </si>
  <si>
    <t>unit</t>
  </si>
  <si>
    <t>H.1</t>
  </si>
  <si>
    <t>Specify, itemize (venue fees in X location)</t>
  </si>
  <si>
    <t>H.2</t>
  </si>
  <si>
    <t>Specify, itemize (e.g. radio airtime fees, audit fee)</t>
  </si>
  <si>
    <t>Exhibition Production</t>
  </si>
  <si>
    <t>Shipping of Exhibition Pieces</t>
  </si>
  <si>
    <t xml:space="preserve">Subtotal Other Direct Costs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</si>
  <si>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</si>
  <si>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</si>
  <si>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</si>
  <si>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</si>
  <si>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</si>
  <si>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</si>
  <si>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</si>
  <si>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</si>
  <si>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</si>
  <si>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</si>
  <si>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</si>
  <si>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</si>
  <si>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</si>
  <si>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</si>
  <si>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</si>
  <si>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</si>
  <si>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</si>
  <si>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</si>
  <si>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r>
      <t xml:space="preserve"> Per Diem</t>
    </r>
    <r>
      <rPr>
        <b/>
        <sz val="12"/>
        <color theme="1"/>
        <rFont val="Calibri"/>
        <family val="2"/>
      </rPr>
      <t xml:space="preserve"> </t>
    </r>
    <r>
      <rPr>
        <sz val="12"/>
        <color theme="1"/>
        <rFont val="Calibri"/>
        <family val="2"/>
      </rPr>
      <t>(City, Country)</t>
    </r>
  </si>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</sst>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409]* #,##0.00_);_([$$-409]* \(#,##0.00\);_([$$-409]* &quot;-&quot;??_);_(@_)"/>
    <numFmt numFmtId="165" formatCode="&quot;$&quot;#,##0.00"/>
  </numFmts>
  <fonts count="55">
    <font>
      <sz val="11"/>
      <color theme="1"/>
      <name val="Calibri"/>
      <family val="2"/>
      <scheme val="minor"/>
    </font>
    <font>
      <sz val="12"/>
      <color theme="1"/>
      <name val="Calibri"/>
      <family val="2"/>
      <scheme val="minor"/>
    </font>
    <font>
      <b/>
      <sz val="14"/>
      <color theme="1"/>
      <name val="Times New Roman"/>
      <family val="1"/>
    </font>
    <font>
      <u/>
      <sz val="11"/>
      <color theme="10"/>
      <name val="Calibri"/>
      <family val="2"/>
    </font>
    <font>
      <sz val="11"/>
      <color theme="1"/>
      <name val="Calibri"/>
      <family val="2"/>
      <scheme val="minor"/>
    </font>
    <font>
      <b/>
      <sz val="14"/>
      <color theme="1"/>
      <name val="Calibri"/>
      <family val="2"/>
    </font>
    <font>
      <sz val="14"/>
      <color theme="1"/>
      <name val="Times New Roman"/>
      <family val="1"/>
    </font>
    <font>
      <sz val="14"/>
      <color theme="1"/>
      <name val="Calibri"/>
      <family val="2"/>
    </font>
    <font>
      <b/>
      <sz val="14"/>
      <color theme="0"/>
      <name val="Calibri"/>
      <family val="2"/>
    </font>
    <font>
      <sz val="14"/>
      <color theme="0"/>
      <name val="Times New Roman"/>
      <family val="1"/>
    </font>
    <font>
      <sz val="14"/>
      <name val="Calibri"/>
      <family val="2"/>
    </font>
    <font>
      <i/>
      <sz val="14"/>
      <color theme="1"/>
      <name val="Calibri"/>
      <family val="2"/>
    </font>
    <font>
      <b/>
      <sz val="14"/>
      <name val="Calibri"/>
      <family val="2"/>
    </font>
    <font>
      <sz val="14"/>
      <name val="Times New Roman"/>
      <family val="1"/>
    </font>
    <font>
      <sz val="14"/>
      <name val="Calibri"/>
      <family val="2"/>
      <scheme val="minor"/>
    </font>
    <font>
      <i/>
      <sz val="14"/>
      <color theme="1"/>
      <name val="Times New Roman"/>
      <family val="1"/>
    </font>
    <font>
      <sz val="14"/>
      <color theme="1"/>
      <name val="Calibri"/>
      <family val="2"/>
      <scheme val="minor"/>
    </font>
    <font>
      <sz val="11"/>
      <color theme="1"/>
      <name val="Calibri"/>
      <family val="2"/>
    </font>
    <font>
      <sz val="11"/>
      <color rgb="FF0000FF"/>
      <name val="Calibri"/>
      <family val="2"/>
    </font>
    <font>
      <b/>
      <sz val="12"/>
      <color theme="1"/>
      <name val="Calibri"/>
      <family val="2"/>
    </font>
    <font>
      <i/>
      <sz val="12"/>
      <color theme="1"/>
      <name val="Calibri"/>
      <family val="2"/>
    </font>
    <font>
      <sz val="12"/>
      <color theme="1"/>
      <name val="Calibri"/>
      <family val="2"/>
    </font>
    <font>
      <b/>
      <sz val="12"/>
      <color theme="1"/>
      <name val="Calibri"/>
      <family val="2"/>
      <scheme val="minor"/>
    </font>
    <font>
      <b/>
      <sz val="12"/>
      <name val="Calibri"/>
      <family val="2"/>
    </font>
    <font>
      <sz val="12"/>
      <color theme="1"/>
      <name val="Times New Roman"/>
      <family val="1"/>
    </font>
    <font>
      <sz val="12"/>
      <name val="Calibri"/>
      <family val="2"/>
    </font>
    <font>
      <i/>
      <sz val="12"/>
      <name val="Calibri"/>
      <family val="2"/>
    </font>
    <font>
      <sz val="12"/>
      <color rgb="FFFF0000"/>
      <name val="Calibri"/>
      <family val="2"/>
    </font>
    <font>
      <sz val="12"/>
      <name val="Calibri"/>
      <family val="2"/>
      <scheme val="minor"/>
    </font>
    <font>
      <b/>
      <sz val="12"/>
      <name val="Calibri"/>
      <family val="2"/>
      <scheme val="minor"/>
    </font>
    <font>
      <b/>
      <sz val="12"/>
      <color theme="0"/>
      <name val="Calibri"/>
      <family val="2"/>
    </font>
    <font>
      <sz val="12"/>
      <color theme="0"/>
      <name val="Calibri"/>
      <family val="2"/>
    </font>
    <font>
      <sz val="12"/>
      <color theme="0"/>
      <name val="Times New Roman"/>
      <family val="1"/>
    </font>
    <font>
      <u/>
      <sz val="12"/>
      <color theme="1"/>
      <name val="Calibri"/>
      <family val="2"/>
    </font>
    <font>
      <sz val="12"/>
      <color rgb="FFFF0000"/>
      <name val="Times New Roman"/>
      <family val="1"/>
    </font>
    <font>
      <sz val="12"/>
      <name val="Times New Roman"/>
      <family val="1"/>
    </font>
    <font>
      <sz val="12"/>
      <color rgb="FFFFFF00"/>
      <name val="Calibri"/>
      <family val="2"/>
    </font>
    <font>
      <i/>
      <sz val="12"/>
      <color theme="0"/>
      <name val="Calibri"/>
      <family val="2"/>
    </font>
    <font>
      <i/>
      <sz val="12"/>
      <color rgb="FFFF0000"/>
      <name val="Calibri"/>
      <family val="2"/>
    </font>
    <font>
      <b/>
      <sz val="14"/>
      <color theme="1"/>
      <name val="Calibri"/>
      <family val="2"/>
      <scheme val="minor"/>
    </font>
    <font>
      <i/>
      <sz val="12"/>
      <color theme="1"/>
      <name val="Calibri"/>
      <family val="2"/>
      <scheme val="minor"/>
    </font>
    <font>
      <sz val="12"/>
      <color rgb="FFFF0000"/>
      <name val="Calibri"/>
      <family val="2"/>
      <scheme val="minor"/>
    </font>
    <font>
      <b/>
      <i/>
      <u/>
      <sz val="12"/>
      <color theme="1"/>
      <name val="Calibri"/>
      <family val="2"/>
      <scheme val="minor"/>
    </font>
    <font>
      <u/>
      <sz val="12"/>
      <color theme="10"/>
      <name val="Calibri"/>
      <family val="2"/>
      <scheme val="minor"/>
    </font>
    <font>
      <u/>
      <sz val="12"/>
      <color theme="1"/>
      <name val="Calibri"/>
      <family val="2"/>
      <scheme val="minor"/>
    </font>
    <font>
      <b/>
      <u/>
      <sz val="12"/>
      <color theme="1"/>
      <name val="Calibri"/>
      <family val="2"/>
      <scheme val="minor"/>
    </font>
    <font>
      <b/>
      <sz val="12"/>
      <color rgb="FFFF0000"/>
      <name val="Calibri"/>
      <family val="2"/>
    </font>
    <font>
      <i/>
      <sz val="11"/>
      <color theme="1"/>
      <name val="Calibri"/>
      <family val="2"/>
      <scheme val="minor"/>
    </font>
    <font>
      <b/>
      <sz val="12"/>
      <color rgb="FFFFFF00"/>
      <name val="Calibri"/>
      <family val="2"/>
    </font>
    <font>
      <b/>
      <sz val="12"/>
      <color theme="0"/>
      <name val="Times New Roman"/>
      <family val="1"/>
    </font>
    <font>
      <b/>
      <sz val="12"/>
      <color rgb="FFFF0000"/>
      <name val="Times New Roman"/>
      <family val="1"/>
    </font>
    <font>
      <b/>
      <sz val="12"/>
      <color theme="1"/>
      <name val="Times New Roman"/>
      <family val="1"/>
    </font>
    <font>
      <sz val="12"/>
      <color rgb="FF000000"/>
      <name val="Calibri"/>
      <scheme val="minor"/>
    </font>
    <font>
      <sz val="12"/>
      <color rgb="FFFF0000"/>
      <name val="Calibri"/>
      <scheme val="minor"/>
    </font>
    <font>
      <sz val="12"/>
      <color theme="1"/>
      <name val="Calibri"/>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44" fontId="4" fillId="0" borderId="0" applyFont="0" applyFill="0" applyBorder="0" applyAlignment="0" applyProtection="0"/>
  </cellStyleXfs>
  <cellXfs count="760">
    <xf numFmtId="0" fontId="0" fillId="0" borderId="0" xfId="0"/>
    <xf numFmtId="0" fontId="6" fillId="0" borderId="0" xfId="0" applyFont="1"/>
    <xf numFmtId="49" fontId="8" fillId="4" borderId="2" xfId="0" applyNumberFormat="1" applyFont="1" applyFill="1" applyBorder="1" applyAlignment="1">
      <alignment vertical="center"/>
    </xf>
    <xf numFmtId="0" fontId="8" fillId="4" borderId="7" xfId="0" applyFont="1" applyFill="1" applyBorder="1" applyAlignment="1">
      <alignment vertical="center" wrapText="1"/>
    </xf>
    <xf numFmtId="49" fontId="8" fillId="4" borderId="7" xfId="0" applyNumberFormat="1" applyFont="1" applyFill="1" applyBorder="1" applyAlignment="1">
      <alignment vertical="center"/>
    </xf>
    <xf numFmtId="0" fontId="9" fillId="0" borderId="0" xfId="0" applyFont="1"/>
    <xf numFmtId="49" fontId="6" fillId="0" borderId="0" xfId="0" applyNumberFormat="1" applyFont="1"/>
    <xf numFmtId="49" fontId="2" fillId="0" borderId="0" xfId="0" applyNumberFormat="1" applyFont="1"/>
    <xf numFmtId="49" fontId="15" fillId="0" borderId="0" xfId="0" applyNumberFormat="1" applyFont="1"/>
    <xf numFmtId="49" fontId="12" fillId="0" borderId="2" xfId="0" applyNumberFormat="1" applyFont="1" applyBorder="1" applyAlignment="1">
      <alignment vertical="center"/>
    </xf>
    <xf numFmtId="49" fontId="10" fillId="0" borderId="7" xfId="0" applyNumberFormat="1" applyFont="1" applyBorder="1" applyAlignment="1">
      <alignment vertical="center"/>
    </xf>
    <xf numFmtId="0" fontId="12" fillId="0" borderId="7" xfId="0" applyFont="1" applyBorder="1" applyAlignment="1">
      <alignment vertical="center" wrapText="1"/>
    </xf>
    <xf numFmtId="4" fontId="7" fillId="3" borderId="1" xfId="0" applyNumberFormat="1" applyFont="1" applyFill="1" applyBorder="1" applyAlignment="1">
      <alignment horizontal="right" vertical="center" wrapText="1"/>
    </xf>
    <xf numFmtId="0" fontId="6" fillId="0" borderId="0" xfId="0" applyFont="1" applyAlignment="1">
      <alignment vertical="center"/>
    </xf>
    <xf numFmtId="49" fontId="12" fillId="0" borderId="12" xfId="0" applyNumberFormat="1" applyFont="1" applyBorder="1" applyAlignment="1">
      <alignment vertical="center"/>
    </xf>
    <xf numFmtId="49" fontId="12" fillId="0" borderId="13" xfId="0" applyNumberFormat="1" applyFont="1" applyBorder="1" applyAlignment="1">
      <alignment vertical="center"/>
    </xf>
    <xf numFmtId="0" fontId="12" fillId="0" borderId="13" xfId="0" applyFont="1" applyBorder="1" applyAlignment="1">
      <alignment vertical="center" wrapText="1"/>
    </xf>
    <xf numFmtId="49" fontId="12" fillId="0" borderId="14" xfId="0" applyNumberFormat="1" applyFont="1" applyBorder="1" applyAlignment="1">
      <alignment vertical="center"/>
    </xf>
    <xf numFmtId="49" fontId="12" fillId="0" borderId="0" xfId="0" applyNumberFormat="1" applyFont="1" applyAlignment="1">
      <alignment vertical="center"/>
    </xf>
    <xf numFmtId="0" fontId="12" fillId="0" borderId="0" xfId="0" applyFont="1" applyAlignment="1">
      <alignment vertical="center" wrapText="1"/>
    </xf>
    <xf numFmtId="49" fontId="12" fillId="0" borderId="7" xfId="0" applyNumberFormat="1" applyFont="1" applyBorder="1" applyAlignment="1">
      <alignment vertical="center"/>
    </xf>
    <xf numFmtId="4" fontId="7" fillId="0" borderId="1" xfId="0" applyNumberFormat="1" applyFont="1" applyBorder="1" applyAlignment="1">
      <alignment horizontal="right" vertical="center" wrapText="1"/>
    </xf>
    <xf numFmtId="0" fontId="12" fillId="0" borderId="3" xfId="0" applyFont="1" applyBorder="1" applyAlignment="1">
      <alignment vertical="center" wrapText="1"/>
    </xf>
    <xf numFmtId="4" fontId="8" fillId="4" borderId="3" xfId="0" applyNumberFormat="1" applyFont="1" applyFill="1" applyBorder="1" applyAlignment="1">
      <alignment horizontal="right" vertical="center" wrapText="1"/>
    </xf>
    <xf numFmtId="0" fontId="13" fillId="0" borderId="0" xfId="0" applyFont="1" applyAlignment="1">
      <alignment wrapText="1"/>
    </xf>
    <xf numFmtId="0" fontId="17" fillId="0" borderId="0" xfId="0" applyFont="1"/>
    <xf numFmtId="0" fontId="18" fillId="0" borderId="0" xfId="0" applyFont="1"/>
    <xf numFmtId="0" fontId="21" fillId="0" borderId="0" xfId="0" applyFont="1"/>
    <xf numFmtId="165" fontId="21" fillId="0" borderId="0" xfId="0" applyNumberFormat="1" applyFont="1"/>
    <xf numFmtId="0" fontId="22" fillId="0" borderId="0" xfId="0" applyFont="1"/>
    <xf numFmtId="0" fontId="22" fillId="0" borderId="0" xfId="0" applyFont="1" applyAlignment="1">
      <alignment horizontal="right"/>
    </xf>
    <xf numFmtId="165" fontId="22" fillId="0" borderId="34" xfId="0" applyNumberFormat="1" applyFont="1" applyBorder="1" applyAlignment="1">
      <alignment horizontal="right"/>
    </xf>
    <xf numFmtId="165" fontId="22" fillId="0" borderId="35" xfId="0" applyNumberFormat="1" applyFont="1" applyBorder="1" applyAlignment="1">
      <alignment horizontal="right"/>
    </xf>
    <xf numFmtId="0" fontId="24" fillId="3" borderId="0" xfId="0" applyFont="1" applyFill="1" applyAlignment="1">
      <alignment vertical="top" wrapText="1"/>
    </xf>
    <xf numFmtId="0" fontId="25" fillId="3" borderId="0" xfId="0" applyFont="1" applyFill="1" applyAlignment="1">
      <alignment horizontal="left" vertical="top" wrapText="1"/>
    </xf>
    <xf numFmtId="0" fontId="26" fillId="3" borderId="0" xfId="0" applyFont="1" applyFill="1" applyAlignment="1">
      <alignment horizontal="left" vertical="top" wrapText="1"/>
    </xf>
    <xf numFmtId="0" fontId="24" fillId="3" borderId="0" xfId="0" applyFont="1" applyFill="1" applyAlignment="1">
      <alignment horizontal="right" vertical="top" wrapText="1"/>
    </xf>
    <xf numFmtId="0" fontId="24" fillId="0" borderId="0" xfId="0" applyFont="1" applyAlignment="1">
      <alignment horizontal="right" vertical="top"/>
    </xf>
    <xf numFmtId="0" fontId="16" fillId="0" borderId="0" xfId="0" applyFont="1"/>
    <xf numFmtId="0" fontId="24" fillId="0" borderId="0" xfId="0" applyFont="1"/>
    <xf numFmtId="49" fontId="21" fillId="0" borderId="0" xfId="0" applyNumberFormat="1" applyFont="1"/>
    <xf numFmtId="44" fontId="21" fillId="0" borderId="0" xfId="3" applyFont="1" applyBorder="1"/>
    <xf numFmtId="44" fontId="21" fillId="0" borderId="0" xfId="3" applyFont="1" applyBorder="1" applyAlignment="1">
      <alignment vertical="center"/>
    </xf>
    <xf numFmtId="0" fontId="24" fillId="0" borderId="0" xfId="0" applyFont="1" applyAlignment="1">
      <alignment vertical="center"/>
    </xf>
    <xf numFmtId="0" fontId="30" fillId="4" borderId="19" xfId="0" applyFont="1" applyFill="1" applyBorder="1" applyAlignment="1">
      <alignment horizontal="center" vertical="center" wrapText="1"/>
    </xf>
    <xf numFmtId="0" fontId="30" fillId="4" borderId="4" xfId="0" applyFont="1" applyFill="1" applyBorder="1" applyAlignment="1">
      <alignment horizontal="center" vertical="center" wrapText="1"/>
    </xf>
    <xf numFmtId="49" fontId="30" fillId="4" borderId="2" xfId="0" applyNumberFormat="1" applyFont="1" applyFill="1" applyBorder="1" applyAlignment="1">
      <alignment vertical="center"/>
    </xf>
    <xf numFmtId="0" fontId="30" fillId="4" borderId="7" xfId="0" applyFont="1" applyFill="1" applyBorder="1" applyAlignment="1">
      <alignment vertical="center" wrapText="1"/>
    </xf>
    <xf numFmtId="44" fontId="30" fillId="4" borderId="1" xfId="3" applyFont="1" applyFill="1" applyBorder="1" applyAlignment="1">
      <alignment vertical="center" wrapText="1"/>
    </xf>
    <xf numFmtId="49" fontId="21" fillId="2" borderId="8" xfId="0" applyNumberFormat="1" applyFont="1" applyFill="1" applyBorder="1"/>
    <xf numFmtId="49" fontId="21" fillId="2" borderId="9" xfId="0" applyNumberFormat="1" applyFont="1" applyFill="1" applyBorder="1"/>
    <xf numFmtId="0" fontId="19" fillId="2" borderId="9" xfId="0" applyFont="1" applyFill="1" applyBorder="1" applyAlignment="1">
      <alignment horizontal="left" wrapText="1"/>
    </xf>
    <xf numFmtId="0" fontId="24" fillId="2" borderId="0" xfId="0" applyFont="1" applyFill="1"/>
    <xf numFmtId="0" fontId="21" fillId="3" borderId="7" xfId="0" applyFont="1" applyFill="1" applyBorder="1" applyAlignment="1">
      <alignment vertical="center" wrapText="1"/>
    </xf>
    <xf numFmtId="0" fontId="21" fillId="3" borderId="25" xfId="0" applyFont="1" applyFill="1" applyBorder="1" applyAlignment="1">
      <alignment vertical="center" wrapText="1"/>
    </xf>
    <xf numFmtId="0" fontId="21" fillId="3" borderId="3" xfId="0" applyFont="1" applyFill="1" applyBorder="1" applyAlignment="1">
      <alignment vertical="center" wrapText="1"/>
    </xf>
    <xf numFmtId="44" fontId="21" fillId="3" borderId="7" xfId="3" applyFont="1" applyFill="1" applyBorder="1" applyAlignment="1">
      <alignment vertical="center" wrapText="1"/>
    </xf>
    <xf numFmtId="0" fontId="21" fillId="0" borderId="1" xfId="0" applyFont="1" applyBorder="1" applyAlignment="1">
      <alignment horizontal="center" vertical="center" wrapText="1"/>
    </xf>
    <xf numFmtId="44" fontId="21" fillId="0" borderId="30" xfId="3" applyFont="1" applyBorder="1" applyAlignment="1">
      <alignment horizontal="center" vertical="center" wrapText="1"/>
    </xf>
    <xf numFmtId="44" fontId="21" fillId="0" borderId="3" xfId="3" applyFont="1" applyBorder="1" applyAlignment="1">
      <alignment vertical="center" wrapText="1"/>
    </xf>
    <xf numFmtId="44" fontId="21" fillId="0" borderId="1" xfId="3" applyFont="1" applyBorder="1" applyAlignment="1">
      <alignment vertical="center" wrapText="1"/>
    </xf>
    <xf numFmtId="0" fontId="21" fillId="3" borderId="13" xfId="0" applyFont="1" applyFill="1" applyBorder="1" applyAlignment="1">
      <alignment vertical="center" wrapText="1"/>
    </xf>
    <xf numFmtId="0" fontId="21" fillId="3" borderId="26" xfId="0" applyFont="1" applyFill="1" applyBorder="1" applyAlignment="1">
      <alignment vertical="center" wrapText="1"/>
    </xf>
    <xf numFmtId="0" fontId="21" fillId="3" borderId="11" xfId="0" applyFont="1" applyFill="1" applyBorder="1" applyAlignment="1">
      <alignment vertical="center" wrapText="1"/>
    </xf>
    <xf numFmtId="49" fontId="21" fillId="2" borderId="12" xfId="0" applyNumberFormat="1" applyFont="1" applyFill="1" applyBorder="1"/>
    <xf numFmtId="49" fontId="21" fillId="2" borderId="13" xfId="0" applyNumberFormat="1" applyFont="1" applyFill="1" applyBorder="1"/>
    <xf numFmtId="0" fontId="19" fillId="2" borderId="13" xfId="0" applyFont="1" applyFill="1" applyBorder="1" applyAlignment="1">
      <alignment horizontal="left" wrapText="1"/>
    </xf>
    <xf numFmtId="44" fontId="25" fillId="3" borderId="13" xfId="3" applyFont="1" applyFill="1" applyBorder="1" applyAlignment="1">
      <alignment horizontal="right" vertical="top" wrapText="1"/>
    </xf>
    <xf numFmtId="44" fontId="21" fillId="3" borderId="13" xfId="3" applyFont="1" applyFill="1" applyBorder="1" applyAlignment="1">
      <alignment vertical="center" wrapText="1"/>
    </xf>
    <xf numFmtId="44" fontId="21" fillId="0" borderId="11" xfId="3" applyFont="1" applyBorder="1" applyAlignment="1">
      <alignment vertical="center" wrapText="1"/>
    </xf>
    <xf numFmtId="0" fontId="21" fillId="6" borderId="21" xfId="0" applyFont="1" applyFill="1" applyBorder="1" applyAlignment="1">
      <alignment horizontal="left" wrapText="1"/>
    </xf>
    <xf numFmtId="44" fontId="21" fillId="6" borderId="7" xfId="3" applyFont="1" applyFill="1" applyBorder="1" applyAlignment="1">
      <alignment horizontal="left" wrapText="1"/>
    </xf>
    <xf numFmtId="0" fontId="19" fillId="6" borderId="21" xfId="0" applyFont="1" applyFill="1" applyBorder="1" applyAlignment="1">
      <alignment wrapText="1"/>
    </xf>
    <xf numFmtId="0" fontId="19" fillId="6" borderId="7" xfId="0" applyFont="1" applyFill="1" applyBorder="1" applyAlignment="1">
      <alignment horizontal="right" wrapText="1"/>
    </xf>
    <xf numFmtId="4" fontId="19" fillId="6" borderId="7" xfId="0" applyNumberFormat="1" applyFont="1" applyFill="1" applyBorder="1" applyAlignment="1">
      <alignment wrapText="1"/>
    </xf>
    <xf numFmtId="0" fontId="19" fillId="6" borderId="7" xfId="0" applyFont="1" applyFill="1" applyBorder="1" applyAlignment="1">
      <alignment wrapText="1"/>
    </xf>
    <xf numFmtId="44" fontId="19" fillId="6" borderId="22" xfId="3" applyFont="1" applyFill="1" applyBorder="1" applyAlignment="1">
      <alignment wrapText="1"/>
    </xf>
    <xf numFmtId="44" fontId="19" fillId="6" borderId="3" xfId="3" applyFont="1" applyFill="1" applyBorder="1" applyAlignment="1">
      <alignment vertical="center" wrapText="1"/>
    </xf>
    <xf numFmtId="44" fontId="19" fillId="6" borderId="1" xfId="3" applyFont="1" applyFill="1" applyBorder="1" applyAlignment="1">
      <alignment vertical="center" wrapText="1"/>
    </xf>
    <xf numFmtId="0" fontId="24" fillId="6" borderId="0" xfId="0" applyFont="1" applyFill="1"/>
    <xf numFmtId="49" fontId="30" fillId="4" borderId="7" xfId="0" applyNumberFormat="1" applyFont="1" applyFill="1" applyBorder="1" applyAlignment="1">
      <alignment vertical="center"/>
    </xf>
    <xf numFmtId="44" fontId="30" fillId="4" borderId="7" xfId="3" applyFont="1" applyFill="1" applyBorder="1" applyAlignment="1">
      <alignment vertical="center" wrapText="1"/>
    </xf>
    <xf numFmtId="0" fontId="32" fillId="0" borderId="0" xfId="0" applyFont="1"/>
    <xf numFmtId="0" fontId="32" fillId="4" borderId="0" xfId="0" applyFont="1" applyFill="1"/>
    <xf numFmtId="0" fontId="21" fillId="3" borderId="29" xfId="0" applyFont="1" applyFill="1" applyBorder="1" applyAlignment="1">
      <alignment vertical="center" wrapText="1"/>
    </xf>
    <xf numFmtId="44" fontId="21" fillId="3" borderId="0" xfId="3" applyFont="1" applyFill="1" applyBorder="1" applyAlignment="1">
      <alignment vertical="center" wrapText="1"/>
    </xf>
    <xf numFmtId="0" fontId="21" fillId="0" borderId="19" xfId="0" applyFont="1" applyBorder="1" applyAlignment="1">
      <alignment wrapText="1"/>
    </xf>
    <xf numFmtId="49" fontId="21" fillId="2" borderId="2" xfId="0" applyNumberFormat="1" applyFont="1" applyFill="1" applyBorder="1"/>
    <xf numFmtId="49" fontId="21" fillId="2" borderId="7" xfId="0" applyNumberFormat="1" applyFont="1" applyFill="1" applyBorder="1"/>
    <xf numFmtId="0" fontId="19" fillId="2" borderId="7" xfId="0" applyFont="1" applyFill="1" applyBorder="1" applyAlignment="1">
      <alignment horizontal="left" wrapText="1"/>
    </xf>
    <xf numFmtId="44" fontId="19" fillId="2" borderId="7" xfId="3" applyFont="1" applyFill="1" applyBorder="1" applyAlignment="1">
      <alignment horizontal="left" wrapText="1"/>
    </xf>
    <xf numFmtId="0" fontId="21" fillId="2" borderId="7" xfId="0" applyFont="1" applyFill="1" applyBorder="1" applyAlignment="1">
      <alignment horizontal="right" wrapText="1"/>
    </xf>
    <xf numFmtId="4" fontId="21" fillId="2" borderId="7" xfId="0" applyNumberFormat="1" applyFont="1" applyFill="1" applyBorder="1" applyAlignment="1">
      <alignment wrapText="1"/>
    </xf>
    <xf numFmtId="0" fontId="21" fillId="2" borderId="7" xfId="0" applyFont="1" applyFill="1" applyBorder="1" applyAlignment="1">
      <alignment wrapText="1"/>
    </xf>
    <xf numFmtId="44" fontId="21" fillId="2" borderId="22" xfId="3" applyFont="1" applyFill="1" applyBorder="1" applyAlignment="1">
      <alignment wrapText="1"/>
    </xf>
    <xf numFmtId="49" fontId="20" fillId="0" borderId="1" xfId="0" applyNumberFormat="1" applyFont="1" applyBorder="1"/>
    <xf numFmtId="49" fontId="20" fillId="0" borderId="2" xfId="0" applyNumberFormat="1" applyFont="1" applyBorder="1"/>
    <xf numFmtId="0" fontId="21" fillId="0" borderId="7" xfId="0" applyFont="1" applyBorder="1" applyAlignment="1">
      <alignment wrapText="1"/>
    </xf>
    <xf numFmtId="0" fontId="34" fillId="0" borderId="0" xfId="0" applyFont="1"/>
    <xf numFmtId="0" fontId="21" fillId="0" borderId="26" xfId="0" applyFont="1" applyBorder="1" applyAlignment="1">
      <alignment wrapText="1"/>
    </xf>
    <xf numFmtId="0" fontId="21" fillId="0" borderId="5" xfId="0" applyFont="1" applyBorder="1" applyAlignment="1">
      <alignment horizontal="right" wrapText="1"/>
    </xf>
    <xf numFmtId="4" fontId="21" fillId="0" borderId="5" xfId="0" applyNumberFormat="1" applyFont="1" applyBorder="1" applyAlignment="1">
      <alignment wrapText="1"/>
    </xf>
    <xf numFmtId="9" fontId="21" fillId="0" borderId="5" xfId="2" applyFont="1" applyBorder="1" applyAlignment="1">
      <alignment wrapText="1"/>
    </xf>
    <xf numFmtId="44" fontId="21" fillId="0" borderId="20" xfId="3" applyFont="1" applyBorder="1" applyAlignment="1">
      <alignment wrapText="1"/>
    </xf>
    <xf numFmtId="9" fontId="21" fillId="0" borderId="5" xfId="2" applyFont="1" applyBorder="1" applyAlignment="1">
      <alignment horizontal="right"/>
    </xf>
    <xf numFmtId="49" fontId="25" fillId="2" borderId="2" xfId="0" applyNumberFormat="1" applyFont="1" applyFill="1" applyBorder="1"/>
    <xf numFmtId="49" fontId="25" fillId="2" borderId="7" xfId="0" applyNumberFormat="1" applyFont="1" applyFill="1" applyBorder="1"/>
    <xf numFmtId="0" fontId="23" fillId="2" borderId="7" xfId="0" applyFont="1" applyFill="1" applyBorder="1" applyAlignment="1">
      <alignment horizontal="left" wrapText="1"/>
    </xf>
    <xf numFmtId="0" fontId="35" fillId="0" borderId="0" xfId="0" applyFont="1"/>
    <xf numFmtId="0" fontId="35" fillId="2" borderId="0" xfId="0" applyFont="1" applyFill="1"/>
    <xf numFmtId="0" fontId="21" fillId="0" borderId="11" xfId="0" applyFont="1" applyBorder="1" applyAlignment="1">
      <alignment wrapText="1"/>
    </xf>
    <xf numFmtId="44" fontId="21" fillId="0" borderId="1" xfId="3" applyFont="1" applyFill="1" applyBorder="1" applyAlignment="1">
      <alignment vertical="center" wrapText="1"/>
    </xf>
    <xf numFmtId="0" fontId="21" fillId="6" borderId="21" xfId="0" applyFont="1" applyFill="1" applyBorder="1" applyAlignment="1">
      <alignment horizontal="left"/>
    </xf>
    <xf numFmtId="44" fontId="21" fillId="6" borderId="7" xfId="3" applyFont="1" applyFill="1" applyBorder="1" applyAlignment="1">
      <alignment horizontal="left"/>
    </xf>
    <xf numFmtId="0" fontId="19" fillId="6" borderId="21" xfId="0" applyFont="1" applyFill="1" applyBorder="1"/>
    <xf numFmtId="0" fontId="19" fillId="6" borderId="7" xfId="0" applyFont="1" applyFill="1" applyBorder="1"/>
    <xf numFmtId="4" fontId="19" fillId="6" borderId="7" xfId="0" applyNumberFormat="1" applyFont="1" applyFill="1" applyBorder="1"/>
    <xf numFmtId="44" fontId="21" fillId="6" borderId="22" xfId="3" applyFont="1" applyFill="1" applyBorder="1"/>
    <xf numFmtId="44" fontId="19" fillId="6" borderId="3" xfId="3" applyFont="1" applyFill="1" applyBorder="1" applyAlignment="1">
      <alignment vertical="center"/>
    </xf>
    <xf numFmtId="49" fontId="30" fillId="4" borderId="14" xfId="0" applyNumberFormat="1" applyFont="1" applyFill="1" applyBorder="1" applyAlignment="1">
      <alignment vertical="center"/>
    </xf>
    <xf numFmtId="49" fontId="30" fillId="4" borderId="0" xfId="0" applyNumberFormat="1" applyFont="1" applyFill="1" applyAlignment="1">
      <alignment vertical="center"/>
    </xf>
    <xf numFmtId="0" fontId="30" fillId="4" borderId="0" xfId="0" applyFont="1" applyFill="1" applyAlignment="1">
      <alignment vertical="center" wrapText="1"/>
    </xf>
    <xf numFmtId="0" fontId="21" fillId="0" borderId="1" xfId="0" applyFont="1" applyBorder="1" applyAlignment="1">
      <alignment horizontal="right" wrapText="1"/>
    </xf>
    <xf numFmtId="9" fontId="21" fillId="0" borderId="1" xfId="2" applyFont="1" applyBorder="1" applyAlignment="1">
      <alignment horizontal="right" wrapText="1"/>
    </xf>
    <xf numFmtId="9" fontId="21" fillId="0" borderId="1" xfId="2" applyFont="1" applyBorder="1"/>
    <xf numFmtId="164" fontId="21" fillId="0" borderId="30" xfId="3" applyNumberFormat="1" applyFont="1" applyBorder="1"/>
    <xf numFmtId="49" fontId="21" fillId="2" borderId="2" xfId="0" applyNumberFormat="1" applyFont="1" applyFill="1" applyBorder="1" applyAlignment="1">
      <alignment horizontal="left"/>
    </xf>
    <xf numFmtId="49" fontId="21" fillId="2" borderId="7" xfId="0" applyNumberFormat="1" applyFont="1" applyFill="1" applyBorder="1" applyAlignment="1">
      <alignment horizontal="left" indent="1"/>
    </xf>
    <xf numFmtId="0" fontId="19" fillId="2" borderId="7" xfId="0" applyFont="1" applyFill="1" applyBorder="1"/>
    <xf numFmtId="0" fontId="19" fillId="2" borderId="21" xfId="0" applyFont="1" applyFill="1" applyBorder="1"/>
    <xf numFmtId="44" fontId="19" fillId="2" borderId="7" xfId="3" applyFont="1" applyFill="1" applyBorder="1" applyAlignment="1"/>
    <xf numFmtId="0" fontId="21" fillId="2" borderId="21" xfId="0" applyFont="1" applyFill="1" applyBorder="1"/>
    <xf numFmtId="0" fontId="21" fillId="2" borderId="7" xfId="0" applyFont="1" applyFill="1" applyBorder="1"/>
    <xf numFmtId="4" fontId="21" fillId="2" borderId="7" xfId="0" applyNumberFormat="1" applyFont="1" applyFill="1" applyBorder="1"/>
    <xf numFmtId="44" fontId="21" fillId="2" borderId="22" xfId="3" applyFont="1" applyFill="1" applyBorder="1"/>
    <xf numFmtId="0" fontId="21" fillId="3" borderId="7" xfId="0" applyFont="1" applyFill="1" applyBorder="1" applyAlignment="1">
      <alignment horizontal="left" vertical="center" wrapText="1" indent="1"/>
    </xf>
    <xf numFmtId="0" fontId="21" fillId="0" borderId="5" xfId="0" applyFont="1" applyBorder="1"/>
    <xf numFmtId="9" fontId="21" fillId="0" borderId="5" xfId="2" applyFont="1" applyBorder="1"/>
    <xf numFmtId="44" fontId="21" fillId="0" borderId="3" xfId="3" applyFont="1" applyBorder="1" applyAlignment="1">
      <alignment vertical="center"/>
    </xf>
    <xf numFmtId="0" fontId="31" fillId="4" borderId="23" xfId="0" applyFont="1" applyFill="1" applyBorder="1" applyAlignment="1">
      <alignment horizontal="center" vertical="center" wrapText="1"/>
    </xf>
    <xf numFmtId="0" fontId="31" fillId="4" borderId="9" xfId="0" applyFont="1" applyFill="1" applyBorder="1" applyAlignment="1">
      <alignment horizontal="center" vertical="center" wrapText="1"/>
    </xf>
    <xf numFmtId="4" fontId="31" fillId="4" borderId="9" xfId="0" applyNumberFormat="1" applyFont="1" applyFill="1" applyBorder="1" applyAlignment="1">
      <alignment horizontal="center" vertical="center" wrapText="1"/>
    </xf>
    <xf numFmtId="0" fontId="21" fillId="3" borderId="1" xfId="0" applyFont="1" applyFill="1" applyBorder="1" applyAlignment="1">
      <alignment vertical="center" wrapText="1"/>
    </xf>
    <xf numFmtId="44" fontId="21" fillId="3" borderId="2" xfId="3" applyFont="1" applyFill="1" applyBorder="1" applyAlignment="1">
      <alignment vertical="center" wrapText="1"/>
    </xf>
    <xf numFmtId="44" fontId="21" fillId="3" borderId="30" xfId="3" applyFont="1" applyFill="1" applyBorder="1" applyAlignment="1">
      <alignment vertical="center" wrapText="1"/>
    </xf>
    <xf numFmtId="0" fontId="21" fillId="6" borderId="2" xfId="0" applyFont="1" applyFill="1" applyBorder="1"/>
    <xf numFmtId="0" fontId="21" fillId="6" borderId="7" xfId="0" applyFont="1" applyFill="1" applyBorder="1"/>
    <xf numFmtId="0" fontId="21" fillId="6" borderId="21" xfId="0" applyFont="1" applyFill="1" applyBorder="1"/>
    <xf numFmtId="44" fontId="21" fillId="6" borderId="7" xfId="0" applyNumberFormat="1" applyFont="1" applyFill="1" applyBorder="1"/>
    <xf numFmtId="0" fontId="21" fillId="6" borderId="3" xfId="0" applyFont="1" applyFill="1" applyBorder="1"/>
    <xf numFmtId="44" fontId="21" fillId="6" borderId="22" xfId="3" applyFont="1" applyFill="1" applyBorder="1" applyAlignment="1">
      <alignment horizontal="left"/>
    </xf>
    <xf numFmtId="0" fontId="21" fillId="0" borderId="25" xfId="0" applyFont="1" applyBorder="1"/>
    <xf numFmtId="0" fontId="21" fillId="0" borderId="1" xfId="0" applyFont="1" applyBorder="1"/>
    <xf numFmtId="0" fontId="30" fillId="4" borderId="21" xfId="0" applyFont="1" applyFill="1" applyBorder="1" applyAlignment="1">
      <alignment vertical="center" wrapText="1"/>
    </xf>
    <xf numFmtId="44" fontId="30" fillId="4" borderId="3" xfId="3" applyFont="1" applyFill="1" applyBorder="1" applyAlignment="1">
      <alignment vertical="center" wrapText="1"/>
    </xf>
    <xf numFmtId="0" fontId="30" fillId="4" borderId="31" xfId="0" applyFont="1" applyFill="1" applyBorder="1" applyAlignment="1">
      <alignment vertical="center" wrapText="1"/>
    </xf>
    <xf numFmtId="0" fontId="30" fillId="4" borderId="32" xfId="0" applyFont="1" applyFill="1" applyBorder="1" applyAlignment="1">
      <alignment vertical="center" wrapText="1"/>
    </xf>
    <xf numFmtId="44" fontId="30" fillId="4" borderId="32" xfId="3" applyFont="1" applyFill="1" applyBorder="1" applyAlignment="1">
      <alignment vertical="center" wrapText="1"/>
    </xf>
    <xf numFmtId="49" fontId="24" fillId="0" borderId="0" xfId="0" applyNumberFormat="1" applyFont="1"/>
    <xf numFmtId="44" fontId="24" fillId="0" borderId="0" xfId="3" applyFont="1" applyBorder="1"/>
    <xf numFmtId="44" fontId="24" fillId="0" borderId="0" xfId="3" applyFont="1" applyBorder="1" applyAlignment="1">
      <alignment vertical="center"/>
    </xf>
    <xf numFmtId="0" fontId="27" fillId="0" borderId="0" xfId="0" applyFont="1" applyAlignment="1">
      <alignment vertical="center"/>
    </xf>
    <xf numFmtId="0" fontId="21" fillId="0" borderId="0" xfId="0" applyFont="1" applyAlignment="1">
      <alignment vertical="center"/>
    </xf>
    <xf numFmtId="4" fontId="19" fillId="2" borderId="1" xfId="0" applyNumberFormat="1" applyFont="1" applyFill="1" applyBorder="1" applyAlignment="1">
      <alignment wrapText="1"/>
    </xf>
    <xf numFmtId="4" fontId="21" fillId="0" borderId="1" xfId="0" applyNumberFormat="1" applyFont="1" applyBorder="1" applyAlignment="1">
      <alignment wrapText="1"/>
    </xf>
    <xf numFmtId="0" fontId="21" fillId="6" borderId="0" xfId="0" applyFont="1" applyFill="1"/>
    <xf numFmtId="49" fontId="30" fillId="5" borderId="7" xfId="0" applyNumberFormat="1" applyFont="1" applyFill="1" applyBorder="1" applyAlignment="1">
      <alignment vertical="center"/>
    </xf>
    <xf numFmtId="0" fontId="31" fillId="0" borderId="0" xfId="0" applyFont="1"/>
    <xf numFmtId="0" fontId="31" fillId="5" borderId="0" xfId="0" applyFont="1" applyFill="1"/>
    <xf numFmtId="4" fontId="19" fillId="0" borderId="1" xfId="0" applyNumberFormat="1" applyFont="1" applyBorder="1" applyAlignment="1">
      <alignment horizontal="right" wrapText="1"/>
    </xf>
    <xf numFmtId="0" fontId="25" fillId="0" borderId="0" xfId="0" applyFont="1"/>
    <xf numFmtId="0" fontId="25" fillId="6" borderId="0" xfId="0" applyFont="1" applyFill="1"/>
    <xf numFmtId="0" fontId="27" fillId="0" borderId="0" xfId="0" applyFont="1"/>
    <xf numFmtId="0" fontId="25" fillId="2" borderId="0" xfId="0" applyFont="1" applyFill="1"/>
    <xf numFmtId="4" fontId="30" fillId="5" borderId="1" xfId="0" applyNumberFormat="1" applyFont="1" applyFill="1" applyBorder="1" applyAlignment="1">
      <alignment horizontal="right" vertical="center" wrapText="1"/>
    </xf>
    <xf numFmtId="9" fontId="21" fillId="3" borderId="3" xfId="0" applyNumberFormat="1" applyFont="1" applyFill="1" applyBorder="1" applyAlignment="1">
      <alignment vertical="center" wrapText="1"/>
    </xf>
    <xf numFmtId="9" fontId="21" fillId="3" borderId="11" xfId="0" applyNumberFormat="1" applyFont="1" applyFill="1" applyBorder="1" applyAlignment="1">
      <alignment vertical="center" wrapText="1"/>
    </xf>
    <xf numFmtId="9" fontId="21" fillId="3" borderId="6" xfId="0" applyNumberFormat="1" applyFont="1" applyFill="1" applyBorder="1" applyAlignment="1">
      <alignment vertical="center" wrapText="1"/>
    </xf>
    <xf numFmtId="9" fontId="21" fillId="0" borderId="11" xfId="0" applyNumberFormat="1" applyFont="1" applyBorder="1" applyAlignment="1">
      <alignment wrapText="1"/>
    </xf>
    <xf numFmtId="9" fontId="21" fillId="3" borderId="3" xfId="0" applyNumberFormat="1" applyFont="1" applyFill="1" applyBorder="1" applyAlignment="1">
      <alignment horizontal="left" vertical="center" wrapText="1"/>
    </xf>
    <xf numFmtId="9" fontId="21" fillId="3" borderId="1" xfId="0" applyNumberFormat="1" applyFont="1" applyFill="1" applyBorder="1" applyAlignment="1">
      <alignment vertical="center" wrapText="1"/>
    </xf>
    <xf numFmtId="0" fontId="21" fillId="0" borderId="11" xfId="0" applyFont="1" applyBorder="1" applyAlignment="1">
      <alignment vertical="center" wrapText="1"/>
    </xf>
    <xf numFmtId="44" fontId="21" fillId="3" borderId="3" xfId="0" applyNumberFormat="1" applyFont="1" applyFill="1" applyBorder="1" applyAlignment="1">
      <alignment vertical="center" wrapText="1"/>
    </xf>
    <xf numFmtId="44" fontId="21" fillId="3" borderId="11" xfId="0" applyNumberFormat="1" applyFont="1" applyFill="1" applyBorder="1" applyAlignment="1">
      <alignment vertical="center" wrapText="1"/>
    </xf>
    <xf numFmtId="44" fontId="21" fillId="3" borderId="6" xfId="0" applyNumberFormat="1" applyFont="1" applyFill="1" applyBorder="1" applyAlignment="1">
      <alignment vertical="center" wrapText="1"/>
    </xf>
    <xf numFmtId="0" fontId="27" fillId="0" borderId="1" xfId="0" applyFont="1" applyBorder="1" applyAlignment="1">
      <alignment horizontal="center" vertical="center" wrapText="1"/>
    </xf>
    <xf numFmtId="44" fontId="27" fillId="0" borderId="1" xfId="0" applyNumberFormat="1" applyFont="1" applyBorder="1" applyAlignment="1">
      <alignment horizontal="right" wrapText="1"/>
    </xf>
    <xf numFmtId="44" fontId="27" fillId="0" borderId="1" xfId="0" applyNumberFormat="1" applyFont="1" applyBorder="1" applyAlignment="1">
      <alignment wrapText="1"/>
    </xf>
    <xf numFmtId="44" fontId="21" fillId="0" borderId="1" xfId="0" applyNumberFormat="1" applyFont="1" applyBorder="1" applyAlignment="1">
      <alignment horizontal="right" wrapText="1"/>
    </xf>
    <xf numFmtId="44" fontId="27" fillId="0" borderId="1" xfId="0" applyNumberFormat="1" applyFont="1" applyBorder="1" applyAlignment="1">
      <alignment horizontal="center" vertical="center" wrapText="1"/>
    </xf>
    <xf numFmtId="0" fontId="27" fillId="0" borderId="5" xfId="0" applyFont="1" applyBorder="1" applyAlignment="1">
      <alignment horizontal="center" vertical="center" wrapText="1"/>
    </xf>
    <xf numFmtId="44" fontId="27" fillId="0" borderId="5" xfId="0" applyNumberFormat="1" applyFont="1" applyBorder="1" applyAlignment="1">
      <alignment horizontal="center" vertical="center" wrapText="1"/>
    </xf>
    <xf numFmtId="0" fontId="27" fillId="3" borderId="25" xfId="0" applyFont="1" applyFill="1" applyBorder="1" applyAlignment="1">
      <alignment vertical="center" wrapText="1"/>
    </xf>
    <xf numFmtId="0" fontId="27" fillId="0" borderId="3" xfId="0" applyFont="1" applyBorder="1" applyAlignment="1">
      <alignment vertical="center" wrapText="1"/>
    </xf>
    <xf numFmtId="44" fontId="27" fillId="3" borderId="3" xfId="0" applyNumberFormat="1" applyFont="1" applyFill="1" applyBorder="1" applyAlignment="1">
      <alignment vertical="center" wrapText="1"/>
    </xf>
    <xf numFmtId="9" fontId="27" fillId="3" borderId="3" xfId="0" applyNumberFormat="1" applyFont="1" applyFill="1" applyBorder="1" applyAlignment="1">
      <alignment vertical="center" wrapText="1"/>
    </xf>
    <xf numFmtId="44" fontId="27" fillId="3" borderId="7" xfId="3" applyFont="1" applyFill="1" applyBorder="1" applyAlignment="1">
      <alignment vertical="center" wrapText="1"/>
    </xf>
    <xf numFmtId="0" fontId="27" fillId="3" borderId="3" xfId="0" applyFont="1" applyFill="1" applyBorder="1" applyAlignment="1">
      <alignment vertical="center" wrapText="1"/>
    </xf>
    <xf numFmtId="44" fontId="27" fillId="0" borderId="3" xfId="3" applyFont="1" applyBorder="1" applyAlignment="1">
      <alignment vertical="center" wrapText="1"/>
    </xf>
    <xf numFmtId="44" fontId="27" fillId="0" borderId="1" xfId="3" applyFont="1" applyBorder="1" applyAlignment="1">
      <alignment vertical="center" wrapText="1"/>
    </xf>
    <xf numFmtId="0" fontId="27" fillId="3" borderId="26" xfId="0" applyFont="1" applyFill="1" applyBorder="1" applyAlignment="1">
      <alignment vertical="center" wrapText="1"/>
    </xf>
    <xf numFmtId="0" fontId="27" fillId="0" borderId="11" xfId="0" applyFont="1" applyBorder="1" applyAlignment="1">
      <alignment vertical="center" wrapText="1"/>
    </xf>
    <xf numFmtId="44" fontId="27" fillId="3" borderId="11" xfId="0" applyNumberFormat="1" applyFont="1" applyFill="1" applyBorder="1" applyAlignment="1">
      <alignment vertical="center" wrapText="1"/>
    </xf>
    <xf numFmtId="9" fontId="27" fillId="3" borderId="11" xfId="0" applyNumberFormat="1" applyFont="1" applyFill="1" applyBorder="1" applyAlignment="1">
      <alignment vertical="center" wrapText="1"/>
    </xf>
    <xf numFmtId="44" fontId="27" fillId="3" borderId="13" xfId="3" applyFont="1" applyFill="1" applyBorder="1" applyAlignment="1">
      <alignment vertical="center" wrapText="1"/>
    </xf>
    <xf numFmtId="9" fontId="21" fillId="0" borderId="1" xfId="0" applyNumberFormat="1" applyFont="1" applyBorder="1" applyAlignment="1">
      <alignment horizontal="center" vertical="center" wrapText="1"/>
    </xf>
    <xf numFmtId="44" fontId="21" fillId="0" borderId="11" xfId="0" applyNumberFormat="1" applyFont="1" applyBorder="1" applyAlignment="1">
      <alignment wrapText="1"/>
    </xf>
    <xf numFmtId="0" fontId="21" fillId="2" borderId="25" xfId="0" applyFont="1" applyFill="1" applyBorder="1" applyAlignment="1">
      <alignment horizontal="left" vertical="center" wrapText="1"/>
    </xf>
    <xf numFmtId="0" fontId="21" fillId="2" borderId="25" xfId="0" applyFont="1" applyFill="1" applyBorder="1" applyAlignment="1">
      <alignment vertical="center" wrapText="1"/>
    </xf>
    <xf numFmtId="0" fontId="27" fillId="2" borderId="25" xfId="0" applyFont="1" applyFill="1" applyBorder="1" applyAlignment="1">
      <alignment horizontal="right" wrapText="1"/>
    </xf>
    <xf numFmtId="0" fontId="25" fillId="2" borderId="3" xfId="3" applyNumberFormat="1" applyFont="1" applyFill="1" applyBorder="1" applyAlignment="1">
      <alignment vertical="center" wrapText="1"/>
    </xf>
    <xf numFmtId="0" fontId="25" fillId="2" borderId="1" xfId="3" applyNumberFormat="1" applyFont="1" applyFill="1" applyBorder="1" applyAlignment="1">
      <alignment vertical="center" wrapText="1"/>
    </xf>
    <xf numFmtId="0" fontId="22" fillId="0" borderId="37" xfId="0" applyFont="1" applyBorder="1" applyAlignment="1">
      <alignment vertical="center"/>
    </xf>
    <xf numFmtId="0" fontId="40" fillId="0" borderId="37" xfId="0" applyFont="1" applyBorder="1" applyAlignment="1">
      <alignment vertical="center"/>
    </xf>
    <xf numFmtId="0" fontId="22" fillId="0" borderId="37" xfId="0" applyFont="1" applyBorder="1" applyAlignment="1">
      <alignment vertical="center" wrapText="1"/>
    </xf>
    <xf numFmtId="0" fontId="40" fillId="0" borderId="38" xfId="0" applyFont="1" applyBorder="1" applyAlignment="1">
      <alignment vertical="center" wrapText="1"/>
    </xf>
    <xf numFmtId="0" fontId="39" fillId="0" borderId="39" xfId="0" applyFont="1" applyBorder="1" applyAlignment="1">
      <alignment vertical="center" wrapText="1"/>
    </xf>
    <xf numFmtId="0" fontId="41" fillId="0" borderId="40" xfId="0" applyFont="1" applyBorder="1" applyAlignment="1">
      <alignment vertical="center" wrapText="1"/>
    </xf>
    <xf numFmtId="0" fontId="42" fillId="0" borderId="42" xfId="0" applyFont="1" applyBorder="1" applyAlignment="1">
      <alignment horizontal="left" vertical="center" wrapText="1"/>
    </xf>
    <xf numFmtId="0" fontId="22" fillId="0" borderId="43" xfId="0" applyFont="1" applyBorder="1" applyAlignment="1">
      <alignment vertical="center" wrapText="1"/>
    </xf>
    <xf numFmtId="0" fontId="42" fillId="0" borderId="42" xfId="0" applyFont="1" applyBorder="1" applyAlignment="1">
      <alignment vertical="center" wrapText="1"/>
    </xf>
    <xf numFmtId="0" fontId="22" fillId="0" borderId="46" xfId="0" applyFont="1" applyBorder="1" applyAlignment="1">
      <alignment vertical="center" wrapText="1"/>
    </xf>
    <xf numFmtId="0" fontId="22" fillId="7" borderId="0" xfId="0" applyFont="1" applyFill="1" applyAlignment="1">
      <alignment vertical="center" wrapText="1"/>
    </xf>
    <xf numFmtId="0" fontId="42" fillId="0" borderId="44" xfId="0" applyFont="1" applyBorder="1" applyAlignment="1">
      <alignment vertical="center"/>
    </xf>
    <xf numFmtId="0" fontId="43" fillId="0" borderId="44" xfId="1" applyFont="1" applyBorder="1" applyAlignment="1" applyProtection="1">
      <alignment vertical="center"/>
    </xf>
    <xf numFmtId="0" fontId="22" fillId="0" borderId="45" xfId="1" applyFont="1" applyBorder="1" applyAlignment="1" applyProtection="1">
      <alignment vertical="center"/>
    </xf>
    <xf numFmtId="0" fontId="42" fillId="0" borderId="44" xfId="0" applyFont="1" applyBorder="1" applyAlignment="1">
      <alignment horizontal="left" vertical="center"/>
    </xf>
    <xf numFmtId="0" fontId="22" fillId="0" borderId="44" xfId="0" applyFont="1" applyBorder="1" applyAlignment="1">
      <alignment horizontal="left"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xf>
    <xf numFmtId="0" fontId="0" fillId="7" borderId="0" xfId="0" applyFill="1"/>
    <xf numFmtId="0" fontId="22" fillId="0" borderId="45" xfId="0" applyFont="1" applyBorder="1" applyAlignment="1">
      <alignment vertical="center" wrapText="1"/>
    </xf>
    <xf numFmtId="0" fontId="45" fillId="0" borderId="44" xfId="0" applyFont="1" applyBorder="1" applyAlignment="1">
      <alignment horizontal="left" vertical="center"/>
    </xf>
    <xf numFmtId="0" fontId="22" fillId="0" borderId="39" xfId="0" applyFont="1" applyBorder="1" applyAlignment="1">
      <alignment vertical="center" wrapText="1"/>
    </xf>
    <xf numFmtId="0" fontId="44" fillId="0" borderId="40" xfId="0" applyFont="1" applyBorder="1" applyAlignment="1">
      <alignment vertical="center"/>
    </xf>
    <xf numFmtId="0" fontId="44" fillId="0" borderId="0" xfId="0" applyFont="1" applyAlignment="1">
      <alignment vertical="center"/>
    </xf>
    <xf numFmtId="0" fontId="22" fillId="0" borderId="0" xfId="0" applyFont="1" applyAlignment="1">
      <alignment vertical="center"/>
    </xf>
    <xf numFmtId="0" fontId="43" fillId="0" borderId="0" xfId="1" applyFont="1" applyAlignment="1" applyProtection="1">
      <alignment vertical="center"/>
    </xf>
    <xf numFmtId="0" fontId="39" fillId="8" borderId="0" xfId="0" applyFont="1" applyFill="1" applyAlignment="1">
      <alignment horizontal="center" vertical="center"/>
    </xf>
    <xf numFmtId="0" fontId="39" fillId="9" borderId="0" xfId="0" applyFont="1" applyFill="1" applyAlignment="1">
      <alignment horizontal="center" vertical="center" wrapText="1"/>
    </xf>
    <xf numFmtId="0" fontId="22" fillId="0" borderId="40" xfId="0" applyFont="1" applyBorder="1" applyAlignment="1">
      <alignment vertical="center" wrapText="1"/>
    </xf>
    <xf numFmtId="0" fontId="45" fillId="0" borderId="40" xfId="0" applyFont="1" applyBorder="1" applyAlignment="1">
      <alignment vertical="center" wrapText="1"/>
    </xf>
    <xf numFmtId="0" fontId="0" fillId="0" borderId="40" xfId="0" applyBorder="1" applyAlignment="1">
      <alignment wrapText="1"/>
    </xf>
    <xf numFmtId="0" fontId="28" fillId="0" borderId="47" xfId="0" applyFont="1" applyBorder="1" applyAlignment="1">
      <alignment vertical="top" wrapText="1"/>
    </xf>
    <xf numFmtId="0" fontId="21" fillId="0" borderId="26" xfId="0" applyFont="1" applyBorder="1" applyAlignment="1">
      <alignment vertical="center" wrapText="1"/>
    </xf>
    <xf numFmtId="44" fontId="21" fillId="0" borderId="11" xfId="0" applyNumberFormat="1" applyFont="1" applyBorder="1" applyAlignment="1">
      <alignment vertical="center" wrapText="1"/>
    </xf>
    <xf numFmtId="9" fontId="21" fillId="0" borderId="11" xfId="0" applyNumberFormat="1" applyFont="1" applyBorder="1" applyAlignment="1">
      <alignment vertical="center" wrapText="1"/>
    </xf>
    <xf numFmtId="0" fontId="21" fillId="2" borderId="25" xfId="0" applyFont="1" applyFill="1" applyBorder="1" applyAlignment="1">
      <alignment horizontal="right"/>
    </xf>
    <xf numFmtId="44" fontId="25" fillId="3" borderId="13" xfId="3" applyFont="1" applyFill="1" applyBorder="1" applyAlignment="1">
      <alignment vertical="center" wrapText="1"/>
    </xf>
    <xf numFmtId="44" fontId="21" fillId="6" borderId="7" xfId="0" applyNumberFormat="1" applyFont="1" applyFill="1" applyBorder="1" applyAlignment="1">
      <alignment horizontal="left"/>
    </xf>
    <xf numFmtId="0" fontId="21" fillId="2" borderId="26" xfId="0" applyFont="1" applyFill="1" applyBorder="1" applyAlignment="1">
      <alignment horizontal="left" vertical="center" wrapText="1" indent="1"/>
    </xf>
    <xf numFmtId="0" fontId="21" fillId="0" borderId="25" xfId="0" applyFont="1" applyBorder="1" applyAlignment="1">
      <alignment vertical="center" wrapText="1"/>
    </xf>
    <xf numFmtId="44" fontId="21" fillId="3" borderId="1" xfId="0" applyNumberFormat="1" applyFont="1" applyFill="1" applyBorder="1" applyAlignment="1">
      <alignment vertical="center" wrapText="1"/>
    </xf>
    <xf numFmtId="44" fontId="21" fillId="0" borderId="20" xfId="3" applyFont="1" applyBorder="1" applyAlignment="1">
      <alignment vertical="center" wrapText="1"/>
    </xf>
    <xf numFmtId="44" fontId="27" fillId="0" borderId="30" xfId="3" applyFont="1" applyBorder="1" applyAlignment="1">
      <alignment vertical="center" wrapText="1"/>
    </xf>
    <xf numFmtId="44" fontId="21" fillId="0" borderId="30" xfId="3" applyFont="1" applyBorder="1" applyAlignment="1">
      <alignment vertical="center" wrapText="1"/>
    </xf>
    <xf numFmtId="9" fontId="21" fillId="0" borderId="5" xfId="0" applyNumberFormat="1" applyFont="1" applyBorder="1" applyAlignment="1">
      <alignment vertical="center" wrapText="1"/>
    </xf>
    <xf numFmtId="44" fontId="27" fillId="0" borderId="1" xfId="0" applyNumberFormat="1" applyFont="1" applyBorder="1" applyAlignment="1">
      <alignment vertical="center" wrapText="1"/>
    </xf>
    <xf numFmtId="0" fontId="27" fillId="0" borderId="1"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7" fillId="0" borderId="25" xfId="0" applyFont="1" applyBorder="1" applyAlignment="1">
      <alignment vertical="center" wrapText="1"/>
    </xf>
    <xf numFmtId="44" fontId="33" fillId="0" borderId="1" xfId="0" applyNumberFormat="1" applyFont="1" applyBorder="1" applyAlignment="1">
      <alignment vertical="center" wrapText="1"/>
    </xf>
    <xf numFmtId="44" fontId="21" fillId="0" borderId="5" xfId="0" applyNumberFormat="1" applyFont="1" applyBorder="1" applyAlignment="1">
      <alignment vertical="center" wrapText="1"/>
    </xf>
    <xf numFmtId="9" fontId="27" fillId="0" borderId="1" xfId="0" applyNumberFormat="1" applyFont="1" applyBorder="1" applyAlignment="1">
      <alignment vertical="center" wrapText="1"/>
    </xf>
    <xf numFmtId="9" fontId="21" fillId="0" borderId="1" xfId="0" applyNumberFormat="1" applyFont="1" applyBorder="1" applyAlignment="1">
      <alignment vertical="center" wrapText="1"/>
    </xf>
    <xf numFmtId="44" fontId="21" fillId="0" borderId="1" xfId="0" applyNumberFormat="1" applyFont="1" applyBorder="1" applyAlignment="1">
      <alignment horizontal="center" vertical="center" wrapText="1"/>
    </xf>
    <xf numFmtId="44" fontId="21" fillId="0" borderId="5" xfId="0" applyNumberFormat="1" applyFont="1" applyBorder="1" applyAlignment="1">
      <alignment wrapText="1"/>
    </xf>
    <xf numFmtId="44" fontId="21" fillId="0" borderId="1" xfId="0" applyNumberFormat="1" applyFont="1" applyBorder="1"/>
    <xf numFmtId="0" fontId="19" fillId="2" borderId="26" xfId="0" applyFont="1" applyFill="1" applyBorder="1"/>
    <xf numFmtId="44" fontId="21" fillId="0" borderId="5" xfId="0" applyNumberFormat="1" applyFont="1" applyBorder="1"/>
    <xf numFmtId="9" fontId="21" fillId="0" borderId="1" xfId="0" applyNumberFormat="1" applyFont="1" applyBorder="1"/>
    <xf numFmtId="0" fontId="27" fillId="0" borderId="26" xfId="0" applyFont="1" applyBorder="1" applyAlignment="1">
      <alignment wrapText="1"/>
    </xf>
    <xf numFmtId="9" fontId="27" fillId="0" borderId="1" xfId="0" applyNumberFormat="1" applyFont="1" applyBorder="1" applyAlignment="1">
      <alignment horizontal="center" vertical="center" wrapText="1"/>
    </xf>
    <xf numFmtId="44" fontId="27" fillId="0" borderId="30" xfId="3" applyFont="1" applyBorder="1" applyAlignment="1">
      <alignment horizontal="center" vertical="center" wrapText="1"/>
    </xf>
    <xf numFmtId="0" fontId="27" fillId="3" borderId="11" xfId="0" applyFont="1" applyFill="1" applyBorder="1" applyAlignment="1">
      <alignment vertical="center" wrapText="1"/>
    </xf>
    <xf numFmtId="44" fontId="27" fillId="0" borderId="11" xfId="3" applyFont="1" applyBorder="1" applyAlignment="1">
      <alignment vertical="center" wrapText="1"/>
    </xf>
    <xf numFmtId="44" fontId="27" fillId="0" borderId="3" xfId="3" applyFont="1" applyBorder="1" applyAlignment="1">
      <alignment vertical="center"/>
    </xf>
    <xf numFmtId="44" fontId="27" fillId="3" borderId="11" xfId="0" applyNumberFormat="1" applyFont="1" applyFill="1" applyBorder="1" applyAlignment="1">
      <alignment horizontal="left" vertical="center" wrapText="1" indent="1"/>
    </xf>
    <xf numFmtId="9" fontId="27" fillId="3" borderId="11" xfId="0" applyNumberFormat="1" applyFont="1" applyFill="1" applyBorder="1" applyAlignment="1">
      <alignment horizontal="left" vertical="center" wrapText="1" indent="1"/>
    </xf>
    <xf numFmtId="0" fontId="27" fillId="3" borderId="1" xfId="0" applyFont="1" applyFill="1" applyBorder="1" applyAlignment="1">
      <alignment vertical="center" wrapText="1"/>
    </xf>
    <xf numFmtId="9" fontId="27" fillId="3" borderId="1" xfId="0" applyNumberFormat="1" applyFont="1" applyFill="1" applyBorder="1" applyAlignment="1">
      <alignment vertical="center" wrapText="1"/>
    </xf>
    <xf numFmtId="0" fontId="21" fillId="6" borderId="7" xfId="0" applyFont="1" applyFill="1" applyBorder="1" applyAlignment="1">
      <alignment horizontal="center"/>
    </xf>
    <xf numFmtId="44" fontId="19" fillId="4" borderId="7" xfId="0" applyNumberFormat="1" applyFont="1" applyFill="1" applyBorder="1" applyAlignment="1">
      <alignment vertical="center" wrapText="1"/>
    </xf>
    <xf numFmtId="44" fontId="19" fillId="4" borderId="3" xfId="3" applyFont="1" applyFill="1" applyBorder="1" applyAlignment="1">
      <alignment vertical="center" wrapText="1"/>
    </xf>
    <xf numFmtId="44" fontId="19" fillId="4" borderId="1" xfId="3" applyFont="1" applyFill="1" applyBorder="1" applyAlignment="1">
      <alignment vertical="center" wrapText="1"/>
    </xf>
    <xf numFmtId="0" fontId="27" fillId="0" borderId="5" xfId="0" applyFont="1" applyBorder="1" applyAlignment="1">
      <alignment horizontal="right" wrapText="1"/>
    </xf>
    <xf numFmtId="9" fontId="27" fillId="0" borderId="5" xfId="0" applyNumberFormat="1" applyFont="1" applyBorder="1" applyAlignment="1">
      <alignment horizontal="right" wrapText="1"/>
    </xf>
    <xf numFmtId="9" fontId="21" fillId="0" borderId="4" xfId="0" applyNumberFormat="1" applyFont="1" applyBorder="1" applyAlignment="1">
      <alignment horizontal="right" wrapText="1"/>
    </xf>
    <xf numFmtId="44" fontId="21" fillId="0" borderId="4" xfId="0" applyNumberFormat="1" applyFont="1" applyBorder="1" applyAlignment="1">
      <alignment wrapText="1"/>
    </xf>
    <xf numFmtId="44" fontId="27" fillId="0" borderId="5" xfId="0" applyNumberFormat="1" applyFont="1" applyBorder="1" applyAlignment="1">
      <alignment wrapText="1"/>
    </xf>
    <xf numFmtId="44" fontId="19" fillId="0" borderId="1" xfId="0" applyNumberFormat="1" applyFont="1" applyBorder="1" applyAlignment="1">
      <alignment wrapText="1"/>
    </xf>
    <xf numFmtId="9" fontId="27" fillId="3" borderId="3" xfId="0" applyNumberFormat="1" applyFont="1" applyFill="1" applyBorder="1" applyAlignment="1">
      <alignment horizontal="left" vertical="center" wrapText="1"/>
    </xf>
    <xf numFmtId="44" fontId="25" fillId="3" borderId="1" xfId="3" applyFont="1" applyFill="1" applyBorder="1" applyAlignment="1">
      <alignment vertical="center" wrapText="1"/>
    </xf>
    <xf numFmtId="0" fontId="19" fillId="2" borderId="0" xfId="0" applyFont="1" applyFill="1" applyAlignment="1">
      <alignment vertical="center" wrapText="1"/>
    </xf>
    <xf numFmtId="44" fontId="19" fillId="6" borderId="7" xfId="3" applyFont="1" applyFill="1" applyBorder="1" applyAlignment="1">
      <alignment horizontal="left" wrapText="1"/>
    </xf>
    <xf numFmtId="0" fontId="21" fillId="2" borderId="56" xfId="0" applyFont="1" applyFill="1" applyBorder="1" applyAlignment="1">
      <alignment vertical="center" wrapText="1"/>
    </xf>
    <xf numFmtId="0" fontId="27" fillId="3" borderId="57" xfId="0" applyFont="1" applyFill="1" applyBorder="1" applyAlignment="1">
      <alignment vertical="center" wrapText="1"/>
    </xf>
    <xf numFmtId="44" fontId="27" fillId="3" borderId="57" xfId="0" applyNumberFormat="1" applyFont="1" applyFill="1" applyBorder="1" applyAlignment="1">
      <alignment vertical="center" wrapText="1"/>
    </xf>
    <xf numFmtId="9" fontId="27" fillId="3" borderId="57" xfId="0" applyNumberFormat="1" applyFont="1" applyFill="1" applyBorder="1" applyAlignment="1">
      <alignment vertical="center" wrapText="1"/>
    </xf>
    <xf numFmtId="0" fontId="21" fillId="3" borderId="57" xfId="0" applyFont="1" applyFill="1" applyBorder="1" applyAlignment="1">
      <alignment vertical="center" wrapText="1"/>
    </xf>
    <xf numFmtId="44" fontId="21" fillId="3" borderId="57" xfId="0" applyNumberFormat="1" applyFont="1" applyFill="1" applyBorder="1" applyAlignment="1">
      <alignment vertical="center" wrapText="1"/>
    </xf>
    <xf numFmtId="9" fontId="21" fillId="3" borderId="57" xfId="0" applyNumberFormat="1" applyFont="1" applyFill="1" applyBorder="1" applyAlignment="1">
      <alignment vertical="center" wrapText="1"/>
    </xf>
    <xf numFmtId="0" fontId="21" fillId="2" borderId="56" xfId="0" applyFont="1" applyFill="1" applyBorder="1" applyAlignment="1">
      <alignment horizontal="right"/>
    </xf>
    <xf numFmtId="0" fontId="21" fillId="0" borderId="57" xfId="0" applyFont="1" applyBorder="1" applyAlignment="1">
      <alignment horizontal="right" wrapText="1"/>
    </xf>
    <xf numFmtId="44" fontId="21" fillId="0" borderId="57" xfId="0" applyNumberFormat="1" applyFont="1" applyBorder="1"/>
    <xf numFmtId="9" fontId="21" fillId="0" borderId="57" xfId="2" applyFont="1" applyBorder="1"/>
    <xf numFmtId="44" fontId="30" fillId="4" borderId="24" xfId="3" applyFont="1" applyFill="1" applyBorder="1" applyAlignment="1">
      <alignment vertical="center" wrapText="1"/>
    </xf>
    <xf numFmtId="0" fontId="37" fillId="4" borderId="59" xfId="0" applyFont="1" applyFill="1" applyBorder="1" applyAlignment="1">
      <alignment horizontal="left" vertical="center"/>
    </xf>
    <xf numFmtId="0" fontId="31" fillId="4" borderId="60" xfId="0" applyFont="1" applyFill="1" applyBorder="1" applyAlignment="1">
      <alignment horizontal="center" vertical="center" wrapText="1"/>
    </xf>
    <xf numFmtId="4" fontId="31" fillId="4" borderId="60" xfId="0" applyNumberFormat="1" applyFont="1" applyFill="1" applyBorder="1" applyAlignment="1">
      <alignment horizontal="center" vertical="center" wrapText="1"/>
    </xf>
    <xf numFmtId="44" fontId="30" fillId="4" borderId="61" xfId="3" applyFont="1" applyFill="1" applyBorder="1" applyAlignment="1">
      <alignment vertical="center" wrapText="1"/>
    </xf>
    <xf numFmtId="0" fontId="30" fillId="4" borderId="62" xfId="0" applyFont="1" applyFill="1" applyBorder="1" applyAlignment="1">
      <alignment vertical="center" wrapText="1"/>
    </xf>
    <xf numFmtId="0" fontId="30" fillId="4" borderId="63" xfId="0" applyFont="1" applyFill="1" applyBorder="1" applyAlignment="1">
      <alignment vertical="center" wrapText="1"/>
    </xf>
    <xf numFmtId="44" fontId="19" fillId="4" borderId="64" xfId="0" applyNumberFormat="1" applyFont="1" applyFill="1" applyBorder="1" applyAlignment="1">
      <alignment vertical="center" wrapText="1"/>
    </xf>
    <xf numFmtId="4" fontId="19" fillId="2" borderId="69" xfId="0" applyNumberFormat="1" applyFont="1" applyFill="1" applyBorder="1" applyAlignment="1">
      <alignment wrapText="1"/>
    </xf>
    <xf numFmtId="44" fontId="27" fillId="0" borderId="70" xfId="0" applyNumberFormat="1" applyFont="1" applyBorder="1" applyAlignment="1">
      <alignment horizontal="right" wrapText="1"/>
    </xf>
    <xf numFmtId="4" fontId="27" fillId="0" borderId="69" xfId="0" applyNumberFormat="1" applyFont="1" applyBorder="1" applyAlignment="1">
      <alignment wrapText="1"/>
    </xf>
    <xf numFmtId="44" fontId="21" fillId="0" borderId="69" xfId="0" applyNumberFormat="1" applyFont="1" applyBorder="1" applyAlignment="1">
      <alignment wrapText="1"/>
    </xf>
    <xf numFmtId="44" fontId="27" fillId="0" borderId="69" xfId="0" applyNumberFormat="1" applyFont="1" applyBorder="1" applyAlignment="1">
      <alignment wrapText="1"/>
    </xf>
    <xf numFmtId="44" fontId="19" fillId="6" borderId="73" xfId="0" applyNumberFormat="1" applyFont="1" applyFill="1" applyBorder="1" applyAlignment="1">
      <alignment horizontal="right" wrapText="1"/>
    </xf>
    <xf numFmtId="44" fontId="19" fillId="6" borderId="74" xfId="0" applyNumberFormat="1" applyFont="1" applyFill="1" applyBorder="1" applyAlignment="1">
      <alignment horizontal="right" wrapText="1"/>
    </xf>
    <xf numFmtId="44" fontId="19" fillId="6" borderId="75" xfId="0" applyNumberFormat="1" applyFont="1" applyFill="1" applyBorder="1" applyAlignment="1">
      <alignment horizontal="right" wrapText="1"/>
    </xf>
    <xf numFmtId="49" fontId="30" fillId="5" borderId="77" xfId="0" applyNumberFormat="1" applyFont="1" applyFill="1" applyBorder="1" applyAlignment="1">
      <alignment vertical="center"/>
    </xf>
    <xf numFmtId="9" fontId="27" fillId="0" borderId="69" xfId="2" applyFont="1" applyBorder="1" applyAlignment="1">
      <alignment horizontal="center" vertical="center" wrapText="1"/>
    </xf>
    <xf numFmtId="9" fontId="21" fillId="0" borderId="69" xfId="2" applyFont="1" applyBorder="1" applyAlignment="1">
      <alignment horizontal="center" vertical="center" wrapText="1"/>
    </xf>
    <xf numFmtId="49" fontId="21" fillId="2" borderId="79" xfId="0" applyNumberFormat="1" applyFont="1" applyFill="1" applyBorder="1"/>
    <xf numFmtId="9" fontId="27" fillId="0" borderId="81" xfId="0" applyNumberFormat="1" applyFont="1" applyBorder="1" applyAlignment="1">
      <alignment horizontal="center" vertical="center" wrapText="1"/>
    </xf>
    <xf numFmtId="0" fontId="19" fillId="6" borderId="83" xfId="0" applyFont="1" applyFill="1" applyBorder="1" applyAlignment="1">
      <alignment horizontal="right" wrapText="1"/>
    </xf>
    <xf numFmtId="4" fontId="19" fillId="6" borderId="83" xfId="0" applyNumberFormat="1" applyFont="1" applyFill="1" applyBorder="1" applyAlignment="1">
      <alignment wrapText="1"/>
    </xf>
    <xf numFmtId="0" fontId="19" fillId="6" borderId="84" xfId="0" applyFont="1" applyFill="1" applyBorder="1" applyAlignment="1">
      <alignment wrapText="1"/>
    </xf>
    <xf numFmtId="4" fontId="19" fillId="0" borderId="3" xfId="0" applyNumberFormat="1" applyFont="1" applyBorder="1" applyAlignment="1">
      <alignment horizontal="right" wrapText="1"/>
    </xf>
    <xf numFmtId="49" fontId="30" fillId="5" borderId="85" xfId="0" applyNumberFormat="1" applyFont="1" applyFill="1" applyBorder="1" applyAlignment="1">
      <alignment vertical="center"/>
    </xf>
    <xf numFmtId="49" fontId="30" fillId="5" borderId="86" xfId="0" applyNumberFormat="1" applyFont="1" applyFill="1" applyBorder="1" applyAlignment="1">
      <alignment vertical="center"/>
    </xf>
    <xf numFmtId="0" fontId="30" fillId="5" borderId="86" xfId="0" applyFont="1" applyFill="1" applyBorder="1" applyAlignment="1">
      <alignment vertical="center" wrapText="1"/>
    </xf>
    <xf numFmtId="44" fontId="27" fillId="0" borderId="69" xfId="0" applyNumberFormat="1" applyFont="1" applyBorder="1" applyAlignment="1">
      <alignment horizontal="right" wrapText="1"/>
    </xf>
    <xf numFmtId="44" fontId="21" fillId="0" borderId="69" xfId="0" applyNumberFormat="1" applyFont="1" applyBorder="1" applyAlignment="1">
      <alignment horizontal="right" wrapText="1"/>
    </xf>
    <xf numFmtId="0" fontId="23" fillId="6" borderId="83" xfId="0" applyFont="1" applyFill="1" applyBorder="1" applyAlignment="1">
      <alignment horizontal="right" wrapText="1"/>
    </xf>
    <xf numFmtId="4" fontId="23" fillId="6" borderId="83" xfId="0" applyNumberFormat="1" applyFont="1" applyFill="1" applyBorder="1" applyAlignment="1">
      <alignment wrapText="1"/>
    </xf>
    <xf numFmtId="9" fontId="27" fillId="0" borderId="81" xfId="2" applyFont="1" applyBorder="1" applyAlignment="1">
      <alignment wrapText="1"/>
    </xf>
    <xf numFmtId="9" fontId="21" fillId="0" borderId="76" xfId="2" applyFont="1" applyBorder="1" applyAlignment="1">
      <alignment wrapText="1"/>
    </xf>
    <xf numFmtId="0" fontId="23" fillId="6" borderId="84" xfId="0" applyFont="1" applyFill="1" applyBorder="1" applyAlignment="1">
      <alignment wrapText="1"/>
    </xf>
    <xf numFmtId="44" fontId="21" fillId="0" borderId="44" xfId="0" applyNumberFormat="1" applyFont="1" applyBorder="1" applyAlignment="1">
      <alignment horizontal="right" wrapText="1"/>
    </xf>
    <xf numFmtId="44" fontId="23" fillId="6" borderId="45" xfId="0" applyNumberFormat="1" applyFont="1" applyFill="1" applyBorder="1" applyAlignment="1">
      <alignment horizontal="right" wrapText="1"/>
    </xf>
    <xf numFmtId="4" fontId="23" fillId="6" borderId="88" xfId="0" applyNumberFormat="1" applyFont="1" applyFill="1" applyBorder="1" applyAlignment="1">
      <alignment horizontal="right" wrapText="1"/>
    </xf>
    <xf numFmtId="4" fontId="23" fillId="6" borderId="75" xfId="0" applyNumberFormat="1" applyFont="1" applyFill="1" applyBorder="1" applyAlignment="1">
      <alignment horizontal="right" wrapText="1"/>
    </xf>
    <xf numFmtId="44" fontId="27" fillId="0" borderId="71" xfId="0" applyNumberFormat="1" applyFont="1" applyBorder="1" applyAlignment="1">
      <alignment horizontal="right" wrapText="1"/>
    </xf>
    <xf numFmtId="44" fontId="21" fillId="0" borderId="71" xfId="0" applyNumberFormat="1" applyFont="1" applyBorder="1" applyAlignment="1">
      <alignment horizontal="right" wrapText="1"/>
    </xf>
    <xf numFmtId="4" fontId="23" fillId="6" borderId="73" xfId="0" applyNumberFormat="1" applyFont="1" applyFill="1" applyBorder="1" applyAlignment="1">
      <alignment horizontal="right" wrapText="1"/>
    </xf>
    <xf numFmtId="4" fontId="23" fillId="6" borderId="74" xfId="0" applyNumberFormat="1" applyFont="1" applyFill="1" applyBorder="1" applyAlignment="1">
      <alignment horizontal="right" wrapText="1"/>
    </xf>
    <xf numFmtId="0" fontId="31" fillId="5" borderId="86" xfId="0" applyFont="1" applyFill="1" applyBorder="1" applyAlignment="1">
      <alignment horizontal="center" vertical="center" wrapText="1"/>
    </xf>
    <xf numFmtId="4" fontId="31" fillId="5" borderId="86" xfId="0" applyNumberFormat="1" applyFont="1" applyFill="1" applyBorder="1" applyAlignment="1">
      <alignment horizontal="center" vertical="center" wrapText="1"/>
    </xf>
    <xf numFmtId="0" fontId="31" fillId="5" borderId="87" xfId="0" applyFont="1" applyFill="1" applyBorder="1" applyAlignment="1">
      <alignment horizontal="center" vertical="center" wrapText="1"/>
    </xf>
    <xf numFmtId="9" fontId="27" fillId="0" borderId="81" xfId="2" applyFont="1" applyBorder="1" applyAlignment="1">
      <alignment horizontal="right"/>
    </xf>
    <xf numFmtId="49" fontId="25" fillId="2" borderId="77" xfId="0" applyNumberFormat="1" applyFont="1" applyFill="1" applyBorder="1"/>
    <xf numFmtId="9" fontId="21" fillId="0" borderId="81" xfId="2" applyFont="1" applyBorder="1" applyAlignment="1">
      <alignment wrapText="1"/>
    </xf>
    <xf numFmtId="9" fontId="21" fillId="0" borderId="81" xfId="2" applyFont="1" applyBorder="1" applyAlignment="1">
      <alignment horizontal="right"/>
    </xf>
    <xf numFmtId="0" fontId="19" fillId="2" borderId="3" xfId="0" applyFont="1" applyFill="1" applyBorder="1"/>
    <xf numFmtId="44" fontId="21" fillId="0" borderId="70" xfId="0" applyNumberFormat="1" applyFont="1" applyBorder="1"/>
    <xf numFmtId="4" fontId="19" fillId="6" borderId="73" xfId="0" applyNumberFormat="1" applyFont="1" applyFill="1" applyBorder="1"/>
    <xf numFmtId="4" fontId="19" fillId="6" borderId="74" xfId="0" applyNumberFormat="1" applyFont="1" applyFill="1" applyBorder="1" applyAlignment="1">
      <alignment horizontal="right" wrapText="1"/>
    </xf>
    <xf numFmtId="4" fontId="21" fillId="2" borderId="70" xfId="0" applyNumberFormat="1" applyFont="1" applyFill="1" applyBorder="1"/>
    <xf numFmtId="4" fontId="21" fillId="0" borderId="71" xfId="0" applyNumberFormat="1" applyFont="1" applyBorder="1" applyAlignment="1">
      <alignment horizontal="right" wrapText="1"/>
    </xf>
    <xf numFmtId="4" fontId="21" fillId="0" borderId="69" xfId="0" applyNumberFormat="1" applyFont="1" applyBorder="1" applyAlignment="1">
      <alignment wrapText="1"/>
    </xf>
    <xf numFmtId="4" fontId="19" fillId="6" borderId="74" xfId="0" applyNumberFormat="1" applyFont="1" applyFill="1" applyBorder="1" applyAlignment="1">
      <alignment wrapText="1"/>
    </xf>
    <xf numFmtId="4" fontId="19" fillId="6" borderId="75" xfId="0" applyNumberFormat="1" applyFont="1" applyFill="1" applyBorder="1" applyAlignment="1">
      <alignment wrapText="1"/>
    </xf>
    <xf numFmtId="4" fontId="19" fillId="6" borderId="73" xfId="0" applyNumberFormat="1" applyFont="1" applyFill="1" applyBorder="1" applyAlignment="1">
      <alignment wrapText="1"/>
    </xf>
    <xf numFmtId="4" fontId="21" fillId="0" borderId="69" xfId="0" applyNumberFormat="1" applyFont="1" applyBorder="1" applyAlignment="1">
      <alignment horizontal="right" wrapText="1"/>
    </xf>
    <xf numFmtId="4" fontId="30" fillId="5" borderId="65" xfId="0" applyNumberFormat="1" applyFont="1" applyFill="1" applyBorder="1" applyAlignment="1">
      <alignment horizontal="right" vertical="center" wrapText="1"/>
    </xf>
    <xf numFmtId="4" fontId="30" fillId="5" borderId="66" xfId="0" applyNumberFormat="1" applyFont="1" applyFill="1" applyBorder="1" applyAlignment="1">
      <alignment horizontal="right" vertical="center" wrapText="1"/>
    </xf>
    <xf numFmtId="4" fontId="30" fillId="5" borderId="67" xfId="0" applyNumberFormat="1" applyFont="1" applyFill="1" applyBorder="1" applyAlignment="1">
      <alignment horizontal="right" vertical="center" wrapText="1"/>
    </xf>
    <xf numFmtId="4" fontId="30" fillId="5" borderId="70" xfId="0" applyNumberFormat="1" applyFont="1" applyFill="1" applyBorder="1" applyAlignment="1">
      <alignment horizontal="right" vertical="center" wrapText="1"/>
    </xf>
    <xf numFmtId="4" fontId="30" fillId="5" borderId="69" xfId="0" applyNumberFormat="1" applyFont="1" applyFill="1" applyBorder="1" applyAlignment="1">
      <alignment horizontal="right" vertical="center" wrapText="1"/>
    </xf>
    <xf numFmtId="4" fontId="30" fillId="5" borderId="73" xfId="0" applyNumberFormat="1" applyFont="1" applyFill="1" applyBorder="1" applyAlignment="1">
      <alignment horizontal="right" vertical="center" wrapText="1"/>
    </xf>
    <xf numFmtId="4" fontId="30" fillId="5" borderId="74" xfId="0" applyNumberFormat="1" applyFont="1" applyFill="1" applyBorder="1" applyAlignment="1">
      <alignment wrapText="1"/>
    </xf>
    <xf numFmtId="4" fontId="30" fillId="5" borderId="75" xfId="0" applyNumberFormat="1" applyFont="1" applyFill="1" applyBorder="1" applyAlignment="1">
      <alignment wrapText="1"/>
    </xf>
    <xf numFmtId="0" fontId="21" fillId="2" borderId="77" xfId="0" applyFont="1" applyFill="1" applyBorder="1"/>
    <xf numFmtId="0" fontId="19" fillId="6" borderId="83" xfId="0" applyFont="1" applyFill="1" applyBorder="1"/>
    <xf numFmtId="4" fontId="19" fillId="6" borderId="83" xfId="0" applyNumberFormat="1" applyFont="1" applyFill="1" applyBorder="1"/>
    <xf numFmtId="0" fontId="19" fillId="6" borderId="84" xfId="0" applyFont="1" applyFill="1" applyBorder="1"/>
    <xf numFmtId="49" fontId="30" fillId="5" borderId="89" xfId="0" applyNumberFormat="1" applyFont="1" applyFill="1" applyBorder="1" applyAlignment="1">
      <alignment vertical="center"/>
    </xf>
    <xf numFmtId="49" fontId="30" fillId="5" borderId="90" xfId="0" applyNumberFormat="1" applyFont="1" applyFill="1" applyBorder="1" applyAlignment="1">
      <alignment vertical="center"/>
    </xf>
    <xf numFmtId="49" fontId="21" fillId="2" borderId="92" xfId="0" applyNumberFormat="1" applyFont="1" applyFill="1" applyBorder="1" applyAlignment="1">
      <alignment vertical="center"/>
    </xf>
    <xf numFmtId="49" fontId="19" fillId="2" borderId="0" xfId="0" applyNumberFormat="1" applyFont="1" applyFill="1" applyAlignment="1">
      <alignment vertical="center"/>
    </xf>
    <xf numFmtId="49" fontId="21" fillId="2" borderId="77" xfId="0" applyNumberFormat="1" applyFont="1" applyFill="1" applyBorder="1" applyAlignment="1">
      <alignment horizontal="left"/>
    </xf>
    <xf numFmtId="0" fontId="21" fillId="2" borderId="72" xfId="0" applyFont="1" applyFill="1" applyBorder="1"/>
    <xf numFmtId="9" fontId="21" fillId="0" borderId="69" xfId="2" applyFont="1" applyBorder="1"/>
    <xf numFmtId="49" fontId="30" fillId="5" borderId="82" xfId="0" applyNumberFormat="1" applyFont="1" applyFill="1" applyBorder="1" applyAlignment="1">
      <alignment vertical="center"/>
    </xf>
    <xf numFmtId="49" fontId="30" fillId="5" borderId="83" xfId="0" applyNumberFormat="1" applyFont="1" applyFill="1" applyBorder="1" applyAlignment="1">
      <alignment vertical="center"/>
    </xf>
    <xf numFmtId="0" fontId="30" fillId="5" borderId="83" xfId="0" applyFont="1" applyFill="1" applyBorder="1" applyAlignment="1">
      <alignment vertical="center" wrapText="1"/>
    </xf>
    <xf numFmtId="0" fontId="37" fillId="5" borderId="83" xfId="0" applyFont="1" applyFill="1" applyBorder="1" applyAlignment="1">
      <alignment horizontal="left" vertical="center"/>
    </xf>
    <xf numFmtId="0" fontId="31" fillId="5" borderId="83" xfId="0" applyFont="1" applyFill="1" applyBorder="1" applyAlignment="1">
      <alignment horizontal="center" vertical="center" wrapText="1"/>
    </xf>
    <xf numFmtId="4" fontId="31" fillId="5" borderId="83" xfId="0" applyNumberFormat="1" applyFont="1" applyFill="1" applyBorder="1" applyAlignment="1">
      <alignment horizontal="center" vertical="center" wrapText="1"/>
    </xf>
    <xf numFmtId="0" fontId="31" fillId="5" borderId="84" xfId="0" applyFont="1" applyFill="1" applyBorder="1" applyAlignment="1">
      <alignment horizontal="center" vertical="center" wrapText="1"/>
    </xf>
    <xf numFmtId="0" fontId="27" fillId="0" borderId="1" xfId="0" applyFont="1" applyBorder="1" applyAlignment="1">
      <alignment horizontal="right" wrapText="1"/>
    </xf>
    <xf numFmtId="44" fontId="27" fillId="0" borderId="1" xfId="0" applyNumberFormat="1" applyFont="1" applyBorder="1"/>
    <xf numFmtId="9" fontId="27" fillId="0" borderId="69" xfId="2" applyFont="1" applyBorder="1"/>
    <xf numFmtId="0" fontId="30" fillId="5" borderId="73" xfId="0" applyFont="1" applyFill="1" applyBorder="1" applyAlignment="1">
      <alignment horizontal="center" vertical="center" wrapText="1"/>
    </xf>
    <xf numFmtId="0" fontId="27" fillId="0" borderId="70" xfId="0" applyFont="1" applyBorder="1" applyAlignment="1">
      <alignment horizontal="center" vertical="center" wrapText="1"/>
    </xf>
    <xf numFmtId="0" fontId="21"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19" fillId="6" borderId="82" xfId="0" applyFont="1" applyFill="1" applyBorder="1" applyAlignment="1">
      <alignment wrapText="1"/>
    </xf>
    <xf numFmtId="0" fontId="27" fillId="0" borderId="71" xfId="0" applyFont="1" applyBorder="1" applyAlignment="1">
      <alignment wrapText="1"/>
    </xf>
    <xf numFmtId="0" fontId="21" fillId="0" borderId="68" xfId="0" applyFont="1" applyBorder="1" applyAlignment="1">
      <alignment wrapText="1"/>
    </xf>
    <xf numFmtId="0" fontId="23" fillId="6" borderId="82" xfId="0" applyFont="1" applyFill="1" applyBorder="1" applyAlignment="1">
      <alignment wrapText="1"/>
    </xf>
    <xf numFmtId="0" fontId="21" fillId="0" borderId="71" xfId="0" applyFont="1" applyBorder="1" applyAlignment="1">
      <alignment wrapText="1"/>
    </xf>
    <xf numFmtId="0" fontId="21" fillId="2" borderId="70" xfId="0" applyFont="1" applyFill="1" applyBorder="1" applyAlignment="1">
      <alignment horizontal="right"/>
    </xf>
    <xf numFmtId="0" fontId="19" fillId="6" borderId="82" xfId="0" applyFont="1" applyFill="1" applyBorder="1"/>
    <xf numFmtId="0" fontId="21" fillId="6" borderId="84" xfId="0" applyFont="1" applyFill="1" applyBorder="1" applyAlignment="1">
      <alignment horizontal="left"/>
    </xf>
    <xf numFmtId="0" fontId="19" fillId="6" borderId="98" xfId="0" applyFont="1" applyFill="1" applyBorder="1"/>
    <xf numFmtId="0" fontId="19" fillId="6" borderId="99" xfId="0" applyFont="1" applyFill="1" applyBorder="1"/>
    <xf numFmtId="4" fontId="19" fillId="6" borderId="99" xfId="0" applyNumberFormat="1" applyFont="1" applyFill="1" applyBorder="1"/>
    <xf numFmtId="0" fontId="19" fillId="6" borderId="100" xfId="0" applyFont="1" applyFill="1" applyBorder="1"/>
    <xf numFmtId="49" fontId="21" fillId="2" borderId="92" xfId="0" applyNumberFormat="1" applyFont="1" applyFill="1" applyBorder="1"/>
    <xf numFmtId="49" fontId="21" fillId="2" borderId="0" xfId="0" applyNumberFormat="1" applyFont="1" applyFill="1"/>
    <xf numFmtId="0" fontId="19" fillId="2" borderId="0" xfId="0" applyFont="1" applyFill="1" applyAlignment="1">
      <alignment horizontal="left" wrapText="1"/>
    </xf>
    <xf numFmtId="49" fontId="30" fillId="5" borderId="98" xfId="0" applyNumberFormat="1" applyFont="1" applyFill="1" applyBorder="1" applyAlignment="1">
      <alignment vertical="center"/>
    </xf>
    <xf numFmtId="49" fontId="31" fillId="5" borderId="99" xfId="0" applyNumberFormat="1" applyFont="1" applyFill="1" applyBorder="1" applyAlignment="1">
      <alignment vertical="center"/>
    </xf>
    <xf numFmtId="0" fontId="30" fillId="5" borderId="100" xfId="0" applyFont="1" applyFill="1" applyBorder="1" applyAlignment="1">
      <alignment vertical="center" wrapText="1"/>
    </xf>
    <xf numFmtId="49" fontId="30" fillId="5" borderId="99" xfId="0" applyNumberFormat="1" applyFont="1" applyFill="1" applyBorder="1" applyAlignment="1">
      <alignment vertical="center"/>
    </xf>
    <xf numFmtId="0" fontId="21" fillId="2" borderId="79" xfId="0" applyFont="1" applyFill="1" applyBorder="1"/>
    <xf numFmtId="0" fontId="21" fillId="2" borderId="13" xfId="0" applyFont="1" applyFill="1" applyBorder="1"/>
    <xf numFmtId="0" fontId="19" fillId="2" borderId="13" xfId="0" applyFont="1" applyFill="1" applyBorder="1"/>
    <xf numFmtId="0" fontId="31" fillId="5" borderId="98" xfId="0" applyFont="1" applyFill="1" applyBorder="1"/>
    <xf numFmtId="0" fontId="31" fillId="5" borderId="99" xfId="0" applyFont="1" applyFill="1" applyBorder="1"/>
    <xf numFmtId="0" fontId="30" fillId="5" borderId="100" xfId="0" applyFont="1" applyFill="1" applyBorder="1"/>
    <xf numFmtId="49" fontId="21" fillId="2" borderId="79" xfId="0" applyNumberFormat="1" applyFont="1" applyFill="1" applyBorder="1" applyAlignment="1">
      <alignment horizontal="left"/>
    </xf>
    <xf numFmtId="49" fontId="21" fillId="2" borderId="13" xfId="0" applyNumberFormat="1" applyFont="1" applyFill="1" applyBorder="1" applyAlignment="1">
      <alignment horizontal="left" indent="1"/>
    </xf>
    <xf numFmtId="4" fontId="31" fillId="5" borderId="101" xfId="0" applyNumberFormat="1" applyFont="1" applyFill="1" applyBorder="1" applyAlignment="1">
      <alignment horizontal="right" vertical="center" wrapText="1"/>
    </xf>
    <xf numFmtId="4" fontId="30" fillId="5" borderId="102" xfId="0" applyNumberFormat="1" applyFont="1" applyFill="1" applyBorder="1" applyAlignment="1">
      <alignment wrapText="1"/>
    </xf>
    <xf numFmtId="4" fontId="30" fillId="5" borderId="103" xfId="0" applyNumberFormat="1" applyFont="1" applyFill="1" applyBorder="1" applyAlignment="1">
      <alignment wrapText="1"/>
    </xf>
    <xf numFmtId="4" fontId="31" fillId="5" borderId="101" xfId="0" applyNumberFormat="1" applyFont="1" applyFill="1" applyBorder="1" applyAlignment="1">
      <alignment horizontal="center" vertical="center" wrapText="1"/>
    </xf>
    <xf numFmtId="0" fontId="30" fillId="5" borderId="102" xfId="0" applyFont="1" applyFill="1" applyBorder="1" applyAlignment="1">
      <alignment horizontal="center" vertical="center" wrapText="1"/>
    </xf>
    <xf numFmtId="0" fontId="30" fillId="5" borderId="103" xfId="0" applyFont="1" applyFill="1" applyBorder="1" applyAlignment="1">
      <alignment horizontal="center" vertical="center" wrapText="1"/>
    </xf>
    <xf numFmtId="44" fontId="27" fillId="0" borderId="43" xfId="0" applyNumberFormat="1" applyFont="1" applyBorder="1" applyAlignment="1">
      <alignment horizontal="right" wrapText="1"/>
    </xf>
    <xf numFmtId="4" fontId="19" fillId="0" borderId="11" xfId="0" applyNumberFormat="1" applyFont="1" applyBorder="1" applyAlignment="1">
      <alignment wrapText="1"/>
    </xf>
    <xf numFmtId="44" fontId="27" fillId="0" borderId="81" xfId="0" applyNumberFormat="1" applyFont="1" applyBorder="1" applyAlignment="1">
      <alignment wrapText="1"/>
    </xf>
    <xf numFmtId="0" fontId="36" fillId="5" borderId="101" xfId="0" applyFont="1" applyFill="1" applyBorder="1" applyAlignment="1">
      <alignment horizontal="center" vertical="center" wrapText="1"/>
    </xf>
    <xf numFmtId="0" fontId="36" fillId="5" borderId="102" xfId="0" applyFont="1" applyFill="1" applyBorder="1" applyAlignment="1">
      <alignment horizontal="center" vertical="center" wrapText="1"/>
    </xf>
    <xf numFmtId="0" fontId="36" fillId="5" borderId="103" xfId="0" applyFont="1" applyFill="1" applyBorder="1" applyAlignment="1">
      <alignment horizontal="center" vertical="center" wrapText="1"/>
    </xf>
    <xf numFmtId="0" fontId="31" fillId="5" borderId="101" xfId="0" applyFont="1" applyFill="1" applyBorder="1" applyAlignment="1">
      <alignment horizontal="center" vertical="center" wrapText="1"/>
    </xf>
    <xf numFmtId="4" fontId="36" fillId="5" borderId="102" xfId="0" applyNumberFormat="1" applyFont="1" applyFill="1" applyBorder="1" applyAlignment="1">
      <alignment horizontal="center" vertical="center" wrapText="1"/>
    </xf>
    <xf numFmtId="0" fontId="36" fillId="5" borderId="101" xfId="0" applyFont="1" applyFill="1" applyBorder="1"/>
    <xf numFmtId="0" fontId="31" fillId="5" borderId="101" xfId="0" applyFont="1" applyFill="1" applyBorder="1"/>
    <xf numFmtId="0" fontId="31" fillId="5" borderId="102" xfId="0" applyFont="1" applyFill="1" applyBorder="1"/>
    <xf numFmtId="0" fontId="31" fillId="5" borderId="103" xfId="0" applyFont="1" applyFill="1" applyBorder="1"/>
    <xf numFmtId="0" fontId="36" fillId="5" borderId="102" xfId="0" applyFont="1" applyFill="1" applyBorder="1" applyAlignment="1">
      <alignment vertical="center"/>
    </xf>
    <xf numFmtId="0" fontId="36" fillId="5" borderId="103" xfId="0" applyFont="1" applyFill="1" applyBorder="1" applyAlignment="1">
      <alignment vertical="center" wrapText="1"/>
    </xf>
    <xf numFmtId="4" fontId="36" fillId="5" borderId="102" xfId="0" applyNumberFormat="1" applyFont="1" applyFill="1" applyBorder="1" applyAlignment="1">
      <alignment vertical="center" wrapText="1"/>
    </xf>
    <xf numFmtId="4" fontId="21" fillId="2" borderId="13" xfId="0" applyNumberFormat="1" applyFont="1" applyFill="1" applyBorder="1"/>
    <xf numFmtId="0" fontId="21" fillId="2" borderId="80" xfId="0" applyFont="1" applyFill="1" applyBorder="1"/>
    <xf numFmtId="4" fontId="21" fillId="2" borderId="71" xfId="0" applyNumberFormat="1" applyFont="1" applyFill="1" applyBorder="1"/>
    <xf numFmtId="4" fontId="19" fillId="2" borderId="5" xfId="0" applyNumberFormat="1" applyFont="1" applyFill="1" applyBorder="1" applyAlignment="1">
      <alignment wrapText="1"/>
    </xf>
    <xf numFmtId="4" fontId="19" fillId="2" borderId="81" xfId="0" applyNumberFormat="1" applyFont="1" applyFill="1" applyBorder="1" applyAlignment="1">
      <alignment wrapText="1"/>
    </xf>
    <xf numFmtId="4" fontId="21" fillId="0" borderId="81" xfId="0" applyNumberFormat="1" applyFont="1" applyBorder="1" applyAlignment="1">
      <alignment wrapText="1"/>
    </xf>
    <xf numFmtId="0" fontId="31" fillId="5" borderId="104" xfId="0" applyFont="1" applyFill="1" applyBorder="1" applyAlignment="1">
      <alignment horizontal="center" vertical="center" wrapText="1"/>
    </xf>
    <xf numFmtId="0" fontId="30" fillId="5" borderId="91" xfId="0" applyFont="1" applyFill="1" applyBorder="1" applyAlignment="1">
      <alignment vertical="center" wrapText="1"/>
    </xf>
    <xf numFmtId="0" fontId="21" fillId="3" borderId="93" xfId="0" applyFont="1" applyFill="1" applyBorder="1" applyAlignment="1">
      <alignment horizontal="left" vertical="center" wrapText="1" indent="1"/>
    </xf>
    <xf numFmtId="0" fontId="21" fillId="6" borderId="94" xfId="0" applyFont="1" applyFill="1" applyBorder="1" applyAlignment="1">
      <alignment horizontal="left"/>
    </xf>
    <xf numFmtId="0" fontId="21" fillId="6" borderId="95" xfId="0" applyFont="1" applyFill="1" applyBorder="1" applyAlignment="1">
      <alignment horizontal="left"/>
    </xf>
    <xf numFmtId="0" fontId="21" fillId="6" borderId="96" xfId="0" applyFont="1" applyFill="1" applyBorder="1" applyAlignment="1">
      <alignment horizontal="left"/>
    </xf>
    <xf numFmtId="9" fontId="21" fillId="0" borderId="81" xfId="2" applyFont="1" applyBorder="1"/>
    <xf numFmtId="4" fontId="19" fillId="0" borderId="5" xfId="0" applyNumberFormat="1" applyFont="1" applyBorder="1" applyAlignment="1">
      <alignment horizontal="right" wrapText="1"/>
    </xf>
    <xf numFmtId="4" fontId="21" fillId="0" borderId="81" xfId="0" applyNumberFormat="1" applyFont="1" applyBorder="1" applyAlignment="1">
      <alignment horizontal="right" wrapText="1"/>
    </xf>
    <xf numFmtId="0" fontId="48" fillId="4" borderId="56" xfId="0" applyFont="1" applyFill="1" applyBorder="1" applyAlignment="1">
      <alignment horizontal="center" vertical="center" wrapText="1"/>
    </xf>
    <xf numFmtId="0" fontId="48" fillId="4" borderId="57" xfId="0" applyFont="1" applyFill="1" applyBorder="1" applyAlignment="1">
      <alignment horizontal="center" vertical="center" wrapText="1"/>
    </xf>
    <xf numFmtId="44" fontId="48" fillId="4" borderId="58" xfId="3" applyFont="1" applyFill="1" applyBorder="1" applyAlignment="1">
      <alignment horizontal="center" vertical="center" wrapText="1"/>
    </xf>
    <xf numFmtId="0" fontId="48" fillId="4" borderId="57" xfId="0" applyFont="1" applyFill="1" applyBorder="1" applyAlignment="1">
      <alignment vertical="center" wrapText="1"/>
    </xf>
    <xf numFmtId="44" fontId="48" fillId="4" borderId="58" xfId="3" applyFont="1" applyFill="1" applyBorder="1" applyAlignment="1">
      <alignment vertical="center" wrapText="1"/>
    </xf>
    <xf numFmtId="0" fontId="48" fillId="4" borderId="56" xfId="0" applyFont="1" applyFill="1" applyBorder="1" applyAlignment="1">
      <alignment vertical="center" wrapText="1"/>
    </xf>
    <xf numFmtId="44" fontId="48" fillId="4" borderId="107" xfId="3" applyFont="1" applyFill="1" applyBorder="1" applyAlignment="1">
      <alignment vertical="center" wrapText="1"/>
    </xf>
    <xf numFmtId="0" fontId="48" fillId="4" borderId="105" xfId="0" applyFont="1" applyFill="1" applyBorder="1" applyAlignment="1">
      <alignment vertical="center" wrapText="1"/>
    </xf>
    <xf numFmtId="44" fontId="19" fillId="6" borderId="10" xfId="3" applyFont="1" applyFill="1" applyBorder="1" applyAlignment="1">
      <alignment vertical="center"/>
    </xf>
    <xf numFmtId="44" fontId="19" fillId="6" borderId="4" xfId="3" applyFont="1" applyFill="1" applyBorder="1" applyAlignment="1">
      <alignment vertical="center" wrapText="1"/>
    </xf>
    <xf numFmtId="44" fontId="30" fillId="4" borderId="109" xfId="3" applyFont="1" applyFill="1" applyBorder="1" applyAlignment="1">
      <alignment vertical="center" wrapText="1"/>
    </xf>
    <xf numFmtId="44" fontId="30" fillId="4" borderId="110" xfId="3" applyFont="1" applyFill="1" applyBorder="1" applyAlignment="1">
      <alignment vertical="center" wrapText="1"/>
    </xf>
    <xf numFmtId="0" fontId="30" fillId="4" borderId="105" xfId="0" applyFont="1" applyFill="1" applyBorder="1" applyAlignment="1">
      <alignment vertical="center" wrapText="1"/>
    </xf>
    <xf numFmtId="0" fontId="48" fillId="4" borderId="106" xfId="0" applyFont="1" applyFill="1" applyBorder="1" applyAlignment="1">
      <alignment vertical="center" wrapText="1"/>
    </xf>
    <xf numFmtId="0" fontId="36" fillId="2" borderId="13" xfId="0" applyFont="1" applyFill="1" applyBorder="1"/>
    <xf numFmtId="0" fontId="19" fillId="2" borderId="71" xfId="0" applyFont="1" applyFill="1" applyBorder="1"/>
    <xf numFmtId="0" fontId="19" fillId="2" borderId="97" xfId="0" applyFont="1" applyFill="1" applyBorder="1"/>
    <xf numFmtId="4" fontId="21" fillId="2" borderId="71" xfId="0" applyNumberFormat="1" applyFont="1" applyFill="1" applyBorder="1" applyAlignment="1">
      <alignment horizontal="right" vertical="center" wrapText="1"/>
    </xf>
    <xf numFmtId="49" fontId="21" fillId="3" borderId="78" xfId="0" applyNumberFormat="1" applyFont="1" applyFill="1" applyBorder="1" applyAlignment="1">
      <alignment vertical="center"/>
    </xf>
    <xf numFmtId="49" fontId="21" fillId="3" borderId="9" xfId="0" applyNumberFormat="1" applyFont="1" applyFill="1" applyBorder="1" applyAlignment="1">
      <alignment vertical="center"/>
    </xf>
    <xf numFmtId="0" fontId="21" fillId="3" borderId="9" xfId="0" applyFont="1" applyFill="1" applyBorder="1" applyAlignment="1">
      <alignment vertical="center" wrapText="1"/>
    </xf>
    <xf numFmtId="44" fontId="21" fillId="0" borderId="68" xfId="0" applyNumberFormat="1" applyFont="1" applyBorder="1"/>
    <xf numFmtId="44" fontId="19" fillId="0" borderId="4" xfId="0" applyNumberFormat="1" applyFont="1" applyBorder="1" applyAlignment="1">
      <alignment wrapText="1"/>
    </xf>
    <xf numFmtId="44" fontId="19" fillId="0" borderId="76" xfId="0" applyNumberFormat="1" applyFont="1" applyBorder="1" applyAlignment="1">
      <alignment wrapText="1"/>
    </xf>
    <xf numFmtId="0" fontId="21" fillId="3" borderId="22" xfId="0" applyFont="1" applyFill="1" applyBorder="1" applyAlignment="1">
      <alignment vertical="center" wrapText="1"/>
    </xf>
    <xf numFmtId="0" fontId="49" fillId="0" borderId="0" xfId="0" applyFont="1" applyAlignment="1">
      <alignment vertical="center"/>
    </xf>
    <xf numFmtId="0" fontId="49" fillId="4" borderId="0" xfId="0" applyFont="1" applyFill="1" applyAlignment="1">
      <alignment vertical="center"/>
    </xf>
    <xf numFmtId="0" fontId="49" fillId="0" borderId="0" xfId="0" applyFont="1"/>
    <xf numFmtId="0" fontId="49" fillId="4" borderId="0" xfId="0" applyFont="1" applyFill="1"/>
    <xf numFmtId="4" fontId="48" fillId="4" borderId="57" xfId="0" applyNumberFormat="1" applyFont="1" applyFill="1" applyBorder="1" applyAlignment="1">
      <alignment horizontal="center" vertical="center" wrapText="1"/>
    </xf>
    <xf numFmtId="9" fontId="48" fillId="4" borderId="57" xfId="0" applyNumberFormat="1" applyFont="1" applyFill="1" applyBorder="1" applyAlignment="1">
      <alignment horizontal="center" vertical="center" wrapText="1"/>
    </xf>
    <xf numFmtId="44" fontId="30" fillId="4" borderId="6" xfId="3" applyFont="1" applyFill="1" applyBorder="1" applyAlignment="1">
      <alignment vertical="center" wrapText="1"/>
    </xf>
    <xf numFmtId="0" fontId="50" fillId="0" borderId="0" xfId="0" applyFont="1"/>
    <xf numFmtId="0" fontId="51" fillId="0" borderId="0" xfId="0" applyFont="1"/>
    <xf numFmtId="0" fontId="48" fillId="4" borderId="105" xfId="0" applyFont="1" applyFill="1" applyBorder="1" applyAlignment="1">
      <alignment horizontal="center" vertical="center" wrapText="1"/>
    </xf>
    <xf numFmtId="0" fontId="48" fillId="4" borderId="106" xfId="0" applyFont="1" applyFill="1" applyBorder="1" applyAlignment="1">
      <alignment horizontal="center" vertical="center" wrapText="1"/>
    </xf>
    <xf numFmtId="4" fontId="48" fillId="4" borderId="106" xfId="0" applyNumberFormat="1" applyFont="1" applyFill="1" applyBorder="1" applyAlignment="1">
      <alignment horizontal="center" vertical="center" wrapText="1"/>
    </xf>
    <xf numFmtId="9" fontId="48" fillId="4" borderId="106" xfId="0" applyNumberFormat="1" applyFont="1" applyFill="1" applyBorder="1" applyAlignment="1">
      <alignment horizontal="center" vertical="center" wrapText="1"/>
    </xf>
    <xf numFmtId="44" fontId="48" fillId="4" borderId="107" xfId="3" applyFont="1" applyFill="1" applyBorder="1" applyAlignment="1">
      <alignment horizontal="center" vertical="center" wrapText="1"/>
    </xf>
    <xf numFmtId="44" fontId="30" fillId="4" borderId="108" xfId="3" applyFont="1" applyFill="1" applyBorder="1" applyAlignment="1">
      <alignment vertical="center" wrapText="1"/>
    </xf>
    <xf numFmtId="0" fontId="0" fillId="2" borderId="5" xfId="0" applyFill="1" applyBorder="1" applyAlignment="1">
      <alignment wrapText="1"/>
    </xf>
    <xf numFmtId="0" fontId="0" fillId="2" borderId="81" xfId="0" applyFill="1" applyBorder="1" applyAlignment="1">
      <alignment wrapText="1"/>
    </xf>
    <xf numFmtId="0" fontId="19" fillId="2" borderId="11" xfId="0" applyFont="1" applyFill="1" applyBorder="1"/>
    <xf numFmtId="0" fontId="21" fillId="3" borderId="71" xfId="0" applyFont="1" applyFill="1" applyBorder="1"/>
    <xf numFmtId="0" fontId="21" fillId="3" borderId="70" xfId="0" applyFont="1" applyFill="1" applyBorder="1"/>
    <xf numFmtId="0" fontId="54" fillId="0" borderId="40" xfId="0" applyFont="1" applyBorder="1" applyAlignment="1">
      <alignment vertical="center" wrapText="1"/>
    </xf>
    <xf numFmtId="0" fontId="1" fillId="0" borderId="0" xfId="0" applyFont="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7" xfId="0" applyFont="1" applyBorder="1" applyAlignment="1">
      <alignment horizontal="left" vertical="center" indent="5"/>
    </xf>
    <xf numFmtId="0" fontId="1" fillId="5" borderId="0" xfId="0" applyFont="1" applyFill="1" applyAlignment="1">
      <alignment vertical="center" wrapText="1"/>
    </xf>
    <xf numFmtId="0" fontId="1" fillId="0" borderId="40" xfId="0" applyFont="1" applyBorder="1" applyAlignment="1">
      <alignment vertical="center" wrapText="1"/>
    </xf>
    <xf numFmtId="0" fontId="1" fillId="0" borderId="41" xfId="0" applyFont="1" applyBorder="1" applyAlignment="1">
      <alignment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7" borderId="0" xfId="0" applyFont="1" applyFill="1" applyAlignment="1">
      <alignment vertical="center" wrapText="1"/>
    </xf>
    <xf numFmtId="0" fontId="1" fillId="0" borderId="41" xfId="0" applyFont="1" applyBorder="1" applyAlignment="1">
      <alignment vertical="center" wrapText="1"/>
    </xf>
    <xf numFmtId="0" fontId="1" fillId="0" borderId="48" xfId="0" applyFont="1" applyBorder="1" applyAlignment="1">
      <alignment vertical="center" wrapText="1"/>
    </xf>
    <xf numFmtId="0" fontId="1" fillId="7" borderId="0" xfId="0" applyFont="1" applyFill="1" applyAlignment="1">
      <alignment vertical="center"/>
    </xf>
    <xf numFmtId="0" fontId="1" fillId="0" borderId="48" xfId="0" applyFont="1" applyBorder="1" applyAlignment="1">
      <alignment vertical="center"/>
    </xf>
    <xf numFmtId="0" fontId="1" fillId="0" borderId="40" xfId="0" applyFont="1" applyBorder="1" applyAlignment="1">
      <alignment horizontal="left" vertical="center" indent="5"/>
    </xf>
    <xf numFmtId="0" fontId="1" fillId="0" borderId="40" xfId="0" applyFont="1" applyBorder="1" applyAlignment="1">
      <alignment horizontal="left" vertical="center" wrapText="1" indent="5"/>
    </xf>
    <xf numFmtId="0" fontId="1" fillId="0" borderId="40" xfId="0" applyFont="1" applyBorder="1" applyAlignment="1">
      <alignment vertical="center"/>
    </xf>
    <xf numFmtId="0" fontId="1" fillId="0" borderId="40" xfId="0" applyFont="1" applyBorder="1" applyAlignment="1">
      <alignment horizontal="left" vertical="top" wrapText="1"/>
    </xf>
    <xf numFmtId="0" fontId="1" fillId="0" borderId="47" xfId="0" applyFont="1" applyBorder="1" applyAlignment="1">
      <alignment horizontal="left" vertical="center" wrapText="1" indent="5"/>
    </xf>
    <xf numFmtId="0" fontId="1" fillId="0" borderId="47"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indent="5"/>
    </xf>
    <xf numFmtId="165" fontId="1" fillId="0" borderId="0" xfId="0" applyNumberFormat="1" applyFont="1"/>
    <xf numFmtId="165" fontId="1" fillId="0" borderId="0" xfId="0" applyNumberFormat="1" applyFont="1" applyAlignment="1">
      <alignment horizontal="right"/>
    </xf>
    <xf numFmtId="165" fontId="1" fillId="0" borderId="34" xfId="0" applyNumberFormat="1" applyFont="1" applyBorder="1"/>
    <xf numFmtId="0" fontId="21" fillId="2" borderId="7" xfId="3" applyNumberFormat="1" applyFont="1" applyFill="1" applyBorder="1" applyAlignment="1">
      <alignment vertical="center" wrapText="1"/>
    </xf>
    <xf numFmtId="0" fontId="21" fillId="0" borderId="21" xfId="0" applyFont="1" applyBorder="1" applyAlignment="1">
      <alignment vertical="center" wrapText="1"/>
    </xf>
    <xf numFmtId="44" fontId="21" fillId="3" borderId="7" xfId="0" applyNumberFormat="1" applyFont="1" applyFill="1" applyBorder="1" applyAlignment="1">
      <alignment vertical="center" wrapText="1"/>
    </xf>
    <xf numFmtId="9" fontId="21" fillId="3" borderId="7" xfId="0" applyNumberFormat="1" applyFont="1" applyFill="1" applyBorder="1" applyAlignment="1">
      <alignment vertical="center" wrapText="1"/>
    </xf>
    <xf numFmtId="0" fontId="21" fillId="0" borderId="21" xfId="0" applyFont="1" applyBorder="1"/>
    <xf numFmtId="0" fontId="21" fillId="0" borderId="7" xfId="0" applyFont="1" applyBorder="1"/>
    <xf numFmtId="44" fontId="21" fillId="0" borderId="7" xfId="0" applyNumberFormat="1" applyFont="1" applyBorder="1"/>
    <xf numFmtId="9" fontId="21" fillId="0" borderId="7" xfId="0" applyNumberFormat="1" applyFont="1" applyBorder="1"/>
    <xf numFmtId="44" fontId="21" fillId="0" borderId="28" xfId="3" applyFont="1" applyBorder="1" applyAlignment="1">
      <alignment wrapText="1"/>
    </xf>
    <xf numFmtId="6" fontId="0" fillId="0" borderId="1" xfId="0" applyNumberFormat="1" applyBorder="1"/>
    <xf numFmtId="0" fontId="30" fillId="4" borderId="23" xfId="0" applyFont="1" applyFill="1" applyBorder="1" applyAlignment="1">
      <alignment vertical="center" wrapText="1"/>
    </xf>
    <xf numFmtId="0" fontId="48" fillId="4" borderId="9" xfId="0" applyFont="1" applyFill="1" applyBorder="1" applyAlignment="1">
      <alignment horizontal="center" vertical="center" wrapText="1"/>
    </xf>
    <xf numFmtId="4" fontId="48" fillId="4" borderId="9" xfId="0" applyNumberFormat="1" applyFont="1" applyFill="1" applyBorder="1" applyAlignment="1">
      <alignment horizontal="center" vertical="center" wrapText="1"/>
    </xf>
    <xf numFmtId="9" fontId="48" fillId="4" borderId="9" xfId="0" applyNumberFormat="1" applyFont="1" applyFill="1" applyBorder="1" applyAlignment="1">
      <alignment horizontal="center" vertical="center" wrapText="1"/>
    </xf>
    <xf numFmtId="44" fontId="48" fillId="4" borderId="0" xfId="3" applyFont="1" applyFill="1" applyBorder="1" applyAlignment="1">
      <alignment vertical="center" wrapText="1"/>
    </xf>
    <xf numFmtId="0" fontId="48" fillId="4" borderId="21" xfId="0" applyFont="1" applyFill="1" applyBorder="1" applyAlignment="1">
      <alignment vertical="center" wrapText="1"/>
    </xf>
    <xf numFmtId="0" fontId="48" fillId="4" borderId="7" xfId="0" applyFont="1" applyFill="1" applyBorder="1" applyAlignment="1">
      <alignment vertical="center" wrapText="1"/>
    </xf>
    <xf numFmtId="44" fontId="48" fillId="4" borderId="7" xfId="3" applyFont="1" applyFill="1" applyBorder="1" applyAlignment="1">
      <alignment vertical="center" wrapText="1"/>
    </xf>
    <xf numFmtId="0" fontId="48" fillId="4" borderId="21" xfId="0" applyFont="1" applyFill="1" applyBorder="1" applyAlignment="1">
      <alignment horizontal="center" vertical="center" wrapText="1"/>
    </xf>
    <xf numFmtId="0" fontId="48" fillId="4" borderId="7" xfId="0" applyFont="1" applyFill="1" applyBorder="1" applyAlignment="1">
      <alignment horizontal="center" vertical="center" wrapText="1"/>
    </xf>
    <xf numFmtId="4" fontId="48" fillId="4" borderId="7" xfId="0" applyNumberFormat="1" applyFont="1" applyFill="1" applyBorder="1" applyAlignment="1">
      <alignment horizontal="center" vertical="center" wrapText="1"/>
    </xf>
    <xf numFmtId="44" fontId="48" fillId="4" borderId="22" xfId="3" applyFont="1" applyFill="1" applyBorder="1" applyAlignment="1">
      <alignment horizontal="center" vertical="center" wrapText="1"/>
    </xf>
    <xf numFmtId="0" fontId="27" fillId="3" borderId="7" xfId="0" applyFont="1" applyFill="1" applyBorder="1" applyAlignment="1">
      <alignment vertical="center" wrapText="1"/>
    </xf>
    <xf numFmtId="9" fontId="27" fillId="3" borderId="7" xfId="0" applyNumberFormat="1" applyFont="1" applyFill="1" applyBorder="1" applyAlignment="1">
      <alignment vertical="center" wrapText="1"/>
    </xf>
    <xf numFmtId="44" fontId="21" fillId="3" borderId="22" xfId="3" applyFont="1" applyFill="1" applyBorder="1" applyAlignment="1">
      <alignment vertical="center" wrapText="1"/>
    </xf>
    <xf numFmtId="0" fontId="21" fillId="6" borderId="7" xfId="0" applyFont="1" applyFill="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6" borderId="7" xfId="0" applyFont="1" applyFill="1" applyBorder="1" applyAlignment="1">
      <alignment horizontal="left" wrapText="1"/>
    </xf>
    <xf numFmtId="0" fontId="21"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0" fontId="19" fillId="2" borderId="21" xfId="0" applyFont="1" applyFill="1" applyBorder="1" applyAlignment="1">
      <alignment horizontal="left" wrapText="1"/>
    </xf>
    <xf numFmtId="0" fontId="0" fillId="0" borderId="7" xfId="0" applyBorder="1" applyAlignment="1">
      <alignment horizontal="left" wrapText="1"/>
    </xf>
    <xf numFmtId="0" fontId="30" fillId="4" borderId="1" xfId="0" applyFont="1" applyFill="1" applyBorder="1" applyAlignment="1">
      <alignment horizontal="center" vertical="center" wrapText="1"/>
    </xf>
    <xf numFmtId="0" fontId="21" fillId="3" borderId="7" xfId="0" applyFont="1" applyFill="1" applyBorder="1" applyAlignment="1">
      <alignment horizontal="left" vertical="center" wrapText="1"/>
    </xf>
    <xf numFmtId="0" fontId="21" fillId="3" borderId="21" xfId="0" applyFont="1" applyFill="1" applyBorder="1" applyAlignment="1">
      <alignment vertical="center" wrapText="1"/>
    </xf>
    <xf numFmtId="0" fontId="0" fillId="0" borderId="7" xfId="0" applyBorder="1" applyAlignment="1">
      <alignment vertical="center" wrapText="1"/>
    </xf>
    <xf numFmtId="0" fontId="19" fillId="2" borderId="1" xfId="0" applyFont="1" applyFill="1" applyBorder="1"/>
    <xf numFmtId="0" fontId="0" fillId="0" borderId="1" xfId="0" applyBorder="1"/>
    <xf numFmtId="0" fontId="21" fillId="2" borderId="1" xfId="0" applyFont="1" applyFill="1" applyBorder="1"/>
    <xf numFmtId="44" fontId="21" fillId="2" borderId="1" xfId="3" applyFont="1" applyFill="1" applyBorder="1" applyAlignment="1">
      <alignment vertical="center"/>
    </xf>
    <xf numFmtId="0" fontId="0" fillId="0" borderId="1" xfId="0" applyBorder="1" applyAlignment="1">
      <alignment vertical="center"/>
    </xf>
    <xf numFmtId="0" fontId="0" fillId="0" borderId="3" xfId="0" applyBorder="1" applyAlignment="1">
      <alignment vertical="center" wrapText="1"/>
    </xf>
    <xf numFmtId="0" fontId="21" fillId="2" borderId="21" xfId="0" applyFont="1" applyFill="1" applyBorder="1" applyAlignment="1">
      <alignment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49" fontId="21" fillId="3" borderId="77" xfId="0" applyNumberFormat="1" applyFont="1" applyFill="1" applyBorder="1" applyAlignment="1">
      <alignment vertical="center"/>
    </xf>
    <xf numFmtId="49" fontId="21" fillId="3" borderId="79" xfId="0" applyNumberFormat="1" applyFont="1" applyFill="1" applyBorder="1" applyAlignment="1">
      <alignment vertical="center"/>
    </xf>
    <xf numFmtId="0" fontId="21" fillId="6" borderId="83" xfId="0" applyFont="1" applyFill="1" applyBorder="1" applyAlignment="1">
      <alignment horizontal="left"/>
    </xf>
    <xf numFmtId="0" fontId="1" fillId="0" borderId="0" xfId="0" applyFont="1"/>
    <xf numFmtId="0" fontId="14" fillId="0" borderId="0" xfId="0" applyFont="1" applyAlignment="1">
      <alignment horizontal="center" wrapText="1"/>
    </xf>
    <xf numFmtId="49" fontId="5" fillId="0" borderId="0" xfId="0" applyNumberFormat="1" applyFont="1" applyAlignment="1">
      <alignment horizontal="center"/>
    </xf>
    <xf numFmtId="49" fontId="11" fillId="0" borderId="0" xfId="0" applyNumberFormat="1" applyFont="1" applyAlignment="1">
      <alignment horizontal="center"/>
    </xf>
    <xf numFmtId="49" fontId="11" fillId="0" borderId="13" xfId="0" applyNumberFormat="1" applyFont="1" applyBorder="1" applyAlignment="1">
      <alignment horizontal="center"/>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44" fontId="21" fillId="2" borderId="1" xfId="3" applyFont="1" applyFill="1" applyBorder="1" applyAlignment="1">
      <alignment vertical="center"/>
    </xf>
    <xf numFmtId="0" fontId="0" fillId="0" borderId="1" xfId="0" applyBorder="1" applyAlignment="1">
      <alignment vertical="center"/>
    </xf>
    <xf numFmtId="44" fontId="21" fillId="2" borderId="21" xfId="3" applyFont="1" applyFill="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21" fillId="2" borderId="21" xfId="3" applyNumberFormat="1" applyFont="1" applyFill="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44" fontId="21" fillId="2" borderId="21" xfId="3" applyFont="1" applyFill="1" applyBorder="1" applyAlignment="1">
      <alignmen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44" fontId="27" fillId="2" borderId="21" xfId="3" applyFont="1" applyFill="1" applyBorder="1" applyAlignment="1">
      <alignment vertical="center" wrapText="1"/>
    </xf>
    <xf numFmtId="44" fontId="31" fillId="2" borderId="53" xfId="3" applyFont="1" applyFill="1" applyBorder="1" applyAlignment="1">
      <alignment vertical="center" wrapText="1"/>
    </xf>
    <xf numFmtId="0" fontId="0" fillId="0" borderId="34" xfId="0" applyBorder="1" applyAlignment="1">
      <alignment vertical="center" wrapText="1"/>
    </xf>
    <xf numFmtId="0" fontId="0" fillId="0" borderId="55" xfId="0" applyBorder="1" applyAlignment="1">
      <alignment vertical="center" wrapText="1"/>
    </xf>
    <xf numFmtId="0" fontId="21" fillId="2" borderId="21" xfId="0" applyFont="1" applyFill="1" applyBorder="1" applyAlignment="1">
      <alignment vertical="center" wrapText="1"/>
    </xf>
    <xf numFmtId="0" fontId="0" fillId="0" borderId="22" xfId="0" applyBorder="1" applyAlignment="1">
      <alignment vertical="center" wrapText="1"/>
    </xf>
    <xf numFmtId="0" fontId="21" fillId="2" borderId="21" xfId="0" applyFont="1" applyFill="1" applyBorder="1" applyAlignment="1">
      <alignment horizontal="right"/>
    </xf>
    <xf numFmtId="0" fontId="21" fillId="2" borderId="7" xfId="0" applyFont="1" applyFill="1" applyBorder="1" applyAlignment="1">
      <alignment horizontal="right"/>
    </xf>
    <xf numFmtId="0" fontId="21" fillId="2" borderId="22" xfId="0" applyFont="1" applyFill="1" applyBorder="1" applyAlignment="1">
      <alignment horizontal="right"/>
    </xf>
    <xf numFmtId="0" fontId="21" fillId="3" borderId="27"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28"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13" xfId="0" applyFont="1" applyBorder="1" applyAlignment="1">
      <alignment horizontal="left" vertical="center" wrapText="1"/>
    </xf>
    <xf numFmtId="0" fontId="21" fillId="0" borderId="28" xfId="0" applyFont="1" applyBorder="1" applyAlignment="1">
      <alignment horizontal="left" vertical="center" wrapText="1"/>
    </xf>
    <xf numFmtId="44" fontId="21" fillId="2" borderId="49" xfId="3" applyFont="1" applyFill="1" applyBorder="1" applyAlignment="1">
      <alignment horizontal="center" vertical="center" wrapText="1"/>
    </xf>
    <xf numFmtId="44" fontId="21" fillId="2" borderId="50" xfId="3" applyFont="1" applyFill="1" applyBorder="1" applyAlignment="1">
      <alignment horizontal="center" vertical="center" wrapText="1"/>
    </xf>
    <xf numFmtId="44" fontId="21" fillId="2" borderId="51" xfId="3" applyFont="1" applyFill="1" applyBorder="1" applyAlignment="1">
      <alignment horizontal="center" vertical="center" wrapText="1"/>
    </xf>
    <xf numFmtId="0" fontId="31" fillId="2" borderId="53" xfId="0" applyFont="1" applyFill="1" applyBorder="1" applyAlignment="1">
      <alignment horizontal="center" vertical="center" wrapText="1"/>
    </xf>
    <xf numFmtId="0" fontId="0" fillId="0" borderId="54" xfId="0" applyBorder="1" applyAlignment="1">
      <alignment vertical="center" wrapText="1"/>
    </xf>
    <xf numFmtId="0" fontId="30" fillId="2" borderId="53" xfId="0" applyFont="1" applyFill="1" applyBorder="1" applyAlignment="1">
      <alignmen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52" xfId="0" applyFont="1" applyBorder="1" applyAlignment="1">
      <alignment horizontal="left" vertical="center" wrapText="1"/>
    </xf>
    <xf numFmtId="0" fontId="21" fillId="3" borderId="21"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22" xfId="0" applyFont="1" applyFill="1" applyBorder="1" applyAlignment="1">
      <alignment horizontal="left" vertical="center" wrapText="1"/>
    </xf>
    <xf numFmtId="44" fontId="21" fillId="2" borderId="21" xfId="3" applyFont="1" applyFill="1" applyBorder="1" applyAlignment="1">
      <alignment horizontal="center" vertical="center" wrapText="1"/>
    </xf>
    <xf numFmtId="44" fontId="21" fillId="2" borderId="7" xfId="3" applyFont="1" applyFill="1" applyBorder="1" applyAlignment="1">
      <alignment horizontal="center" vertical="center" wrapText="1"/>
    </xf>
    <xf numFmtId="44" fontId="21" fillId="2" borderId="3" xfId="3" applyFont="1" applyFill="1" applyBorder="1" applyAlignment="1">
      <alignment horizontal="center" vertical="center" wrapText="1"/>
    </xf>
    <xf numFmtId="44" fontId="21" fillId="0" borderId="27" xfId="3" applyFont="1" applyBorder="1" applyAlignment="1">
      <alignment horizontal="center" vertical="center" wrapText="1"/>
    </xf>
    <xf numFmtId="44" fontId="21" fillId="0" borderId="13" xfId="3" applyFont="1" applyBorder="1" applyAlignment="1">
      <alignment horizontal="center" vertical="center" wrapText="1"/>
    </xf>
    <xf numFmtId="44" fontId="21" fillId="0" borderId="11" xfId="3" applyFont="1" applyBorder="1" applyAlignment="1">
      <alignment horizontal="center" vertical="center" wrapText="1"/>
    </xf>
    <xf numFmtId="0" fontId="21" fillId="3" borderId="1" xfId="0" applyFont="1" applyFill="1" applyBorder="1" applyAlignment="1">
      <alignment horizontal="left" vertical="center" wrapText="1"/>
    </xf>
    <xf numFmtId="44" fontId="21" fillId="2" borderId="1" xfId="3" applyFont="1" applyFill="1" applyBorder="1" applyAlignment="1">
      <alignment horizontal="center"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3" borderId="21" xfId="0" applyFont="1" applyFill="1" applyBorder="1" applyAlignment="1">
      <alignment vertical="center" wrapText="1"/>
    </xf>
    <xf numFmtId="0" fontId="23" fillId="2" borderId="21" xfId="0" applyFont="1" applyFill="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25"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49" fontId="21" fillId="0" borderId="2" xfId="0" applyNumberFormat="1" applyFont="1" applyBorder="1" applyAlignment="1">
      <alignment horizontal="left"/>
    </xf>
    <xf numFmtId="49" fontId="21" fillId="0" borderId="7" xfId="0" applyNumberFormat="1" applyFont="1" applyBorder="1" applyAlignment="1">
      <alignment horizontal="left"/>
    </xf>
    <xf numFmtId="49" fontId="19" fillId="0" borderId="0" xfId="0" applyNumberFormat="1" applyFont="1" applyAlignment="1">
      <alignment horizontal="center"/>
    </xf>
    <xf numFmtId="49" fontId="27" fillId="0" borderId="0" xfId="0" applyNumberFormat="1" applyFont="1" applyAlignment="1">
      <alignment horizontal="center"/>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17" xfId="0" applyFont="1" applyFill="1" applyBorder="1" applyAlignment="1">
      <alignment horizontal="center" vertical="center" wrapText="1"/>
    </xf>
    <xf numFmtId="44" fontId="30" fillId="4" borderId="3" xfId="3" applyFont="1" applyFill="1" applyBorder="1" applyAlignment="1">
      <alignment horizontal="center" vertical="center" wrapText="1"/>
    </xf>
    <xf numFmtId="44" fontId="30" fillId="4" borderId="10"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44" fontId="30" fillId="4" borderId="33" xfId="3" applyFont="1" applyFill="1" applyBorder="1" applyAlignment="1">
      <alignment horizontal="center" vertical="center" wrapText="1"/>
    </xf>
    <xf numFmtId="44" fontId="21" fillId="0" borderId="12" xfId="3" applyFont="1" applyBorder="1" applyAlignment="1">
      <alignment horizontal="center" vertical="center" wrapText="1"/>
    </xf>
    <xf numFmtId="44" fontId="30" fillId="4" borderId="18" xfId="3" applyFont="1" applyFill="1" applyBorder="1" applyAlignment="1">
      <alignment horizontal="center" vertical="center" wrapText="1"/>
    </xf>
    <xf numFmtId="44" fontId="30" fillId="4" borderId="20" xfId="3" applyFont="1" applyFill="1" applyBorder="1" applyAlignment="1">
      <alignment horizontal="center" vertical="center" wrapText="1"/>
    </xf>
    <xf numFmtId="44" fontId="30" fillId="4" borderId="12" xfId="3" applyFont="1" applyFill="1" applyBorder="1" applyAlignment="1">
      <alignment horizontal="center" vertical="center" wrapText="1"/>
    </xf>
    <xf numFmtId="0" fontId="21" fillId="6" borderId="2" xfId="0" applyFont="1" applyFill="1" applyBorder="1" applyAlignment="1">
      <alignment horizontal="left" wrapText="1"/>
    </xf>
    <xf numFmtId="0" fontId="21" fillId="6" borderId="7" xfId="0" applyFont="1" applyFill="1" applyBorder="1" applyAlignment="1">
      <alignment horizontal="left" wrapText="1"/>
    </xf>
    <xf numFmtId="0" fontId="19" fillId="2" borderId="21" xfId="0" applyFont="1" applyFill="1" applyBorder="1" applyAlignment="1">
      <alignment horizontal="left" wrapText="1"/>
    </xf>
    <xf numFmtId="49" fontId="24" fillId="0" borderId="0" xfId="0" applyNumberFormat="1" applyFont="1" applyAlignment="1">
      <alignment horizontal="left"/>
    </xf>
    <xf numFmtId="0" fontId="21" fillId="6" borderId="2" xfId="0" applyFont="1" applyFill="1" applyBorder="1" applyAlignment="1">
      <alignment horizontal="left"/>
    </xf>
    <xf numFmtId="0" fontId="21" fillId="6" borderId="7" xfId="0" applyFont="1" applyFill="1" applyBorder="1" applyAlignment="1">
      <alignment horizontal="left"/>
    </xf>
    <xf numFmtId="44" fontId="30" fillId="4" borderId="1" xfId="3" applyFont="1" applyFill="1" applyBorder="1" applyAlignment="1">
      <alignment horizontal="center" vertical="center" wrapText="1"/>
    </xf>
    <xf numFmtId="0" fontId="21" fillId="2" borderId="21" xfId="0" applyFont="1" applyFill="1" applyBorder="1" applyAlignment="1">
      <alignment wrapText="1"/>
    </xf>
    <xf numFmtId="0" fontId="21"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49" fontId="20" fillId="0" borderId="7" xfId="0" applyNumberFormat="1" applyFont="1" applyBorder="1" applyAlignment="1">
      <alignment horizontal="left"/>
    </xf>
    <xf numFmtId="49" fontId="20" fillId="0" borderId="22" xfId="0" applyNumberFormat="1" applyFont="1" applyBorder="1" applyAlignment="1">
      <alignment horizontal="left"/>
    </xf>
    <xf numFmtId="49" fontId="21" fillId="2" borderId="2" xfId="0" applyNumberFormat="1" applyFont="1" applyFill="1" applyBorder="1" applyAlignment="1">
      <alignment vertical="center"/>
    </xf>
    <xf numFmtId="49" fontId="21" fillId="2" borderId="7" xfId="0" applyNumberFormat="1" applyFont="1" applyFill="1" applyBorder="1" applyAlignment="1">
      <alignment vertical="center"/>
    </xf>
    <xf numFmtId="0" fontId="21" fillId="2" borderId="65"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4" fontId="21" fillId="2" borderId="65" xfId="0" applyNumberFormat="1" applyFont="1" applyFill="1" applyBorder="1" applyAlignment="1">
      <alignment horizontal="right" vertical="center" wrapText="1"/>
    </xf>
    <xf numFmtId="0" fontId="0" fillId="0" borderId="66" xfId="0" applyBorder="1" applyAlignment="1">
      <alignment wrapText="1"/>
    </xf>
    <xf numFmtId="0" fontId="0" fillId="0" borderId="67" xfId="0" applyBorder="1" applyAlignment="1">
      <alignment wrapText="1"/>
    </xf>
    <xf numFmtId="0" fontId="21" fillId="3" borderId="77" xfId="0" applyFont="1" applyFill="1" applyBorder="1" applyAlignment="1">
      <alignment wrapText="1"/>
    </xf>
    <xf numFmtId="0" fontId="0" fillId="3" borderId="7" xfId="0" applyFill="1" applyBorder="1" applyAlignment="1">
      <alignment wrapText="1"/>
    </xf>
    <xf numFmtId="0" fontId="0" fillId="2" borderId="79" xfId="0" applyFill="1" applyBorder="1" applyAlignment="1">
      <alignment wrapText="1"/>
    </xf>
    <xf numFmtId="0" fontId="0" fillId="2" borderId="13" xfId="0" applyFill="1" applyBorder="1" applyAlignment="1">
      <alignment wrapText="1"/>
    </xf>
    <xf numFmtId="0" fontId="0" fillId="2" borderId="80" xfId="0" applyFill="1" applyBorder="1" applyAlignment="1">
      <alignment wrapText="1"/>
    </xf>
    <xf numFmtId="0" fontId="0" fillId="2" borderId="77" xfId="0" applyFill="1" applyBorder="1" applyAlignment="1">
      <alignment wrapText="1"/>
    </xf>
    <xf numFmtId="0" fontId="0" fillId="2" borderId="7" xfId="0" applyFill="1" applyBorder="1" applyAlignment="1">
      <alignment wrapText="1"/>
    </xf>
    <xf numFmtId="0" fontId="0" fillId="2" borderId="72" xfId="0" applyFill="1" applyBorder="1" applyAlignment="1">
      <alignment wrapText="1"/>
    </xf>
    <xf numFmtId="4" fontId="21" fillId="2" borderId="77" xfId="0" applyNumberFormat="1" applyFont="1" applyFill="1" applyBorder="1" applyAlignment="1">
      <alignment horizontal="right" wrapText="1"/>
    </xf>
    <xf numFmtId="0" fontId="0" fillId="0" borderId="72" xfId="0" applyBorder="1" applyAlignment="1">
      <alignment wrapText="1"/>
    </xf>
    <xf numFmtId="49" fontId="20" fillId="0" borderId="77" xfId="0" applyNumberFormat="1" applyFont="1" applyBorder="1" applyAlignment="1">
      <alignment horizontal="left"/>
    </xf>
    <xf numFmtId="0" fontId="21" fillId="3" borderId="77" xfId="0" applyFont="1" applyFill="1" applyBorder="1" applyAlignment="1">
      <alignment horizontal="left" vertical="center" wrapText="1"/>
    </xf>
    <xf numFmtId="0" fontId="0" fillId="0" borderId="7" xfId="0" applyBorder="1" applyAlignment="1">
      <alignment horizontal="left" vertical="center" wrapText="1"/>
    </xf>
    <xf numFmtId="0" fontId="21" fillId="2" borderId="77" xfId="0" applyFont="1" applyFill="1" applyBorder="1" applyAlignment="1">
      <alignment horizontal="left" vertical="center" wrapText="1"/>
    </xf>
    <xf numFmtId="44" fontId="21" fillId="2" borderId="77" xfId="0" applyNumberFormat="1" applyFont="1" applyFill="1" applyBorder="1" applyAlignment="1">
      <alignment horizontal="right" wrapText="1"/>
    </xf>
    <xf numFmtId="0" fontId="0" fillId="0" borderId="7" xfId="0" applyBorder="1" applyAlignment="1">
      <alignment horizontal="right" wrapText="1"/>
    </xf>
    <xf numFmtId="0" fontId="0" fillId="0" borderId="72" xfId="0" applyBorder="1" applyAlignment="1">
      <alignment horizontal="right" wrapText="1"/>
    </xf>
    <xf numFmtId="0" fontId="21" fillId="2" borderId="77" xfId="0" applyFont="1" applyFill="1" applyBorder="1" applyAlignment="1">
      <alignment wrapText="1"/>
    </xf>
    <xf numFmtId="0" fontId="21" fillId="2" borderId="77" xfId="0" applyFont="1" applyFill="1" applyBorder="1" applyAlignment="1">
      <alignment horizontal="center" vertical="center" wrapText="1"/>
    </xf>
    <xf numFmtId="0" fontId="21" fillId="2" borderId="79" xfId="0" applyFont="1" applyFill="1" applyBorder="1" applyAlignment="1">
      <alignment wrapText="1"/>
    </xf>
    <xf numFmtId="0" fontId="0" fillId="0" borderId="13" xfId="0" applyBorder="1" applyAlignment="1">
      <alignment wrapText="1"/>
    </xf>
    <xf numFmtId="0" fontId="25" fillId="2" borderId="77" xfId="0" applyFont="1" applyFill="1" applyBorder="1" applyAlignment="1">
      <alignment wrapText="1"/>
    </xf>
    <xf numFmtId="4" fontId="21" fillId="2" borderId="79" xfId="0" applyNumberFormat="1" applyFont="1" applyFill="1" applyBorder="1" applyAlignment="1">
      <alignment wrapText="1"/>
    </xf>
    <xf numFmtId="0" fontId="0" fillId="0" borderId="80" xfId="0" applyBorder="1" applyAlignment="1">
      <alignment wrapText="1"/>
    </xf>
    <xf numFmtId="0" fontId="0" fillId="2" borderId="77" xfId="0" applyFill="1" applyBorder="1" applyAlignment="1">
      <alignment vertical="center" wrapText="1"/>
    </xf>
    <xf numFmtId="4" fontId="21" fillId="2" borderId="79" xfId="0" applyNumberFormat="1" applyFont="1" applyFill="1" applyBorder="1" applyAlignment="1">
      <alignment horizontal="right" wrapText="1"/>
    </xf>
    <xf numFmtId="0" fontId="0" fillId="0" borderId="13" xfId="0" applyBorder="1" applyAlignment="1">
      <alignment horizontal="right" wrapText="1"/>
    </xf>
    <xf numFmtId="0" fontId="0" fillId="0" borderId="80" xfId="0" applyBorder="1" applyAlignment="1">
      <alignment horizontal="right" wrapText="1"/>
    </xf>
    <xf numFmtId="4" fontId="25" fillId="2" borderId="77" xfId="0" applyNumberFormat="1" applyFont="1" applyFill="1" applyBorder="1" applyAlignment="1">
      <alignment horizontal="right" wrapText="1"/>
    </xf>
    <xf numFmtId="0" fontId="21" fillId="3" borderId="77" xfId="0" applyFont="1" applyFill="1" applyBorder="1" applyAlignment="1">
      <alignment vertical="center" wrapText="1"/>
    </xf>
    <xf numFmtId="49" fontId="21" fillId="3" borderId="77" xfId="0" applyNumberFormat="1" applyFont="1" applyFill="1" applyBorder="1" applyAlignment="1">
      <alignment vertical="center"/>
    </xf>
    <xf numFmtId="0" fontId="21" fillId="6" borderId="82" xfId="0" applyFont="1" applyFill="1" applyBorder="1" applyAlignment="1">
      <alignment horizontal="left" wrapText="1"/>
    </xf>
    <xf numFmtId="0" fontId="21" fillId="6" borderId="83" xfId="0" applyFont="1" applyFill="1" applyBorder="1" applyAlignment="1">
      <alignment horizontal="left" wrapText="1"/>
    </xf>
    <xf numFmtId="49" fontId="21" fillId="3" borderId="79" xfId="0" applyNumberFormat="1" applyFont="1" applyFill="1" applyBorder="1" applyAlignment="1">
      <alignment vertical="center"/>
    </xf>
    <xf numFmtId="0" fontId="21" fillId="6" borderId="82" xfId="0" applyFont="1" applyFill="1" applyBorder="1" applyAlignment="1">
      <alignment horizontal="left"/>
    </xf>
    <xf numFmtId="0" fontId="21" fillId="6" borderId="83" xfId="0" applyFont="1" applyFill="1" applyBorder="1" applyAlignment="1">
      <alignment horizontal="left"/>
    </xf>
    <xf numFmtId="0" fontId="30" fillId="5" borderId="7" xfId="0" applyFont="1" applyFill="1" applyBorder="1" applyAlignment="1">
      <alignment horizontal="left" vertical="center" wrapText="1"/>
    </xf>
    <xf numFmtId="0" fontId="30" fillId="5" borderId="72" xfId="0" applyFont="1" applyFill="1" applyBorder="1" applyAlignment="1">
      <alignment horizontal="left" vertical="center" wrapText="1"/>
    </xf>
    <xf numFmtId="49" fontId="21" fillId="0" borderId="0" xfId="0" applyNumberFormat="1" applyFont="1" applyAlignment="1">
      <alignment horizontal="left"/>
    </xf>
    <xf numFmtId="49" fontId="21" fillId="3" borderId="92" xfId="0" applyNumberFormat="1" applyFont="1" applyFill="1" applyBorder="1" applyAlignment="1">
      <alignment vertical="center"/>
    </xf>
    <xf numFmtId="49" fontId="21" fillId="3" borderId="0" xfId="0" applyNumberFormat="1" applyFont="1" applyFill="1" applyAlignment="1">
      <alignment vertical="center"/>
    </xf>
    <xf numFmtId="0" fontId="25" fillId="6" borderId="82" xfId="0" applyFont="1" applyFill="1" applyBorder="1" applyAlignment="1">
      <alignment horizontal="left" wrapText="1"/>
    </xf>
    <xf numFmtId="0" fontId="25" fillId="6" borderId="83" xfId="0" applyFont="1" applyFill="1" applyBorder="1" applyAlignment="1">
      <alignment horizontal="left" wrapText="1"/>
    </xf>
    <xf numFmtId="49" fontId="21" fillId="0" borderId="77" xfId="0" applyNumberFormat="1" applyFont="1" applyBorder="1" applyAlignment="1">
      <alignment horizontal="left"/>
    </xf>
    <xf numFmtId="49" fontId="38" fillId="0" borderId="0" xfId="0" applyNumberFormat="1" applyFont="1" applyAlignment="1">
      <alignment horizontal="center"/>
    </xf>
    <xf numFmtId="0" fontId="30" fillId="5" borderId="65" xfId="0" applyFont="1" applyFill="1" applyBorder="1" applyAlignment="1">
      <alignment horizontal="center" wrapText="1"/>
    </xf>
    <xf numFmtId="0" fontId="30" fillId="5" borderId="66" xfId="0" applyFont="1" applyFill="1" applyBorder="1" applyAlignment="1">
      <alignment horizontal="center" wrapText="1"/>
    </xf>
    <xf numFmtId="0" fontId="30" fillId="5" borderId="67" xfId="0" applyFont="1" applyFill="1" applyBorder="1" applyAlignment="1">
      <alignment horizontal="center" wrapText="1"/>
    </xf>
    <xf numFmtId="0" fontId="30" fillId="5" borderId="73" xfId="0" applyFont="1" applyFill="1" applyBorder="1" applyAlignment="1">
      <alignment horizontal="center" wrapText="1"/>
    </xf>
    <xf numFmtId="0" fontId="30" fillId="5" borderId="74" xfId="0" applyFont="1" applyFill="1" applyBorder="1" applyAlignment="1">
      <alignment horizontal="center" wrapText="1"/>
    </xf>
    <xf numFmtId="0" fontId="30" fillId="5" borderId="75" xfId="0" applyFont="1" applyFill="1" applyBorder="1" applyAlignment="1">
      <alignment horizontal="center" wrapText="1"/>
    </xf>
    <xf numFmtId="0" fontId="30" fillId="5" borderId="65" xfId="0" applyFont="1" applyFill="1" applyBorder="1" applyAlignment="1">
      <alignment horizontal="center" vertical="center" wrapText="1"/>
    </xf>
    <xf numFmtId="0" fontId="30" fillId="5" borderId="66"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49" fontId="20" fillId="0" borderId="0" xfId="0" applyNumberFormat="1" applyFont="1" applyAlignment="1">
      <alignment horizontal="center"/>
    </xf>
    <xf numFmtId="0" fontId="19" fillId="2" borderId="1" xfId="0" applyFont="1" applyFill="1" applyBorder="1" applyAlignment="1"/>
    <xf numFmtId="0" fontId="0" fillId="0" borderId="1" xfId="0" applyBorder="1" applyAlignment="1"/>
    <xf numFmtId="0" fontId="21" fillId="2" borderId="1" xfId="0" applyFont="1" applyFill="1" applyBorder="1" applyAlignment="1"/>
    <xf numFmtId="49" fontId="20" fillId="0" borderId="77" xfId="0" applyNumberFormat="1" applyFont="1" applyBorder="1" applyAlignment="1"/>
    <xf numFmtId="0" fontId="0" fillId="0" borderId="7" xfId="0" applyBorder="1" applyAlignment="1"/>
    <xf numFmtId="0" fontId="20" fillId="3" borderId="77" xfId="0" applyFont="1" applyFill="1" applyBorder="1" applyAlignment="1"/>
    <xf numFmtId="0" fontId="47" fillId="3" borderId="7" xfId="0" applyFont="1" applyFill="1" applyBorder="1" applyAlignment="1"/>
    <xf numFmtId="0" fontId="20" fillId="2" borderId="77" xfId="0" applyFont="1" applyFill="1" applyBorder="1" applyAlignment="1"/>
    <xf numFmtId="0" fontId="47" fillId="0" borderId="7" xfId="0" applyFont="1" applyBorder="1" applyAlignment="1"/>
    <xf numFmtId="0" fontId="1" fillId="0" borderId="0" xfId="0" applyFont="1" applyAlignment="1"/>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https://usdos-my.sharepoint.com/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6"/>
  <sheetViews>
    <sheetView topLeftCell="A51" zoomScale="80" zoomScaleNormal="80" workbookViewId="0">
      <selection activeCell="A81" sqref="A81"/>
    </sheetView>
  </sheetViews>
  <sheetFormatPr defaultColWidth="9.140625" defaultRowHeight="15.6"/>
  <cols>
    <col min="1" max="1" width="202.5703125" style="37" customWidth="1"/>
    <col min="2" max="2" width="119" style="33" customWidth="1"/>
    <col min="3" max="16384" width="9.140625" style="33"/>
  </cols>
  <sheetData>
    <row r="1" spans="1:1" ht="27.75" customHeight="1">
      <c r="A1" s="238" t="s">
        <v>0</v>
      </c>
    </row>
    <row r="2" spans="1:1" ht="15" customHeight="1" thickBot="1">
      <c r="A2" s="510"/>
    </row>
    <row r="3" spans="1:1" ht="22.5" customHeight="1" thickTop="1">
      <c r="A3" s="511" t="s">
        <v>1</v>
      </c>
    </row>
    <row r="4" spans="1:1" ht="15" customHeight="1">
      <c r="A4" s="212" t="s">
        <v>2</v>
      </c>
    </row>
    <row r="5" spans="1:1" ht="15" customHeight="1">
      <c r="A5" s="212" t="s">
        <v>3</v>
      </c>
    </row>
    <row r="6" spans="1:1" ht="15" customHeight="1">
      <c r="A6" s="212" t="s">
        <v>4</v>
      </c>
    </row>
    <row r="7" spans="1:1" ht="15" customHeight="1">
      <c r="A7" s="512"/>
    </row>
    <row r="8" spans="1:1" ht="15" customHeight="1">
      <c r="A8" s="212" t="s">
        <v>5</v>
      </c>
    </row>
    <row r="9" spans="1:1" ht="15" customHeight="1">
      <c r="A9" s="212"/>
    </row>
    <row r="10" spans="1:1" ht="15" customHeight="1">
      <c r="A10" s="212" t="s">
        <v>6</v>
      </c>
    </row>
    <row r="11" spans="1:1" ht="15" customHeight="1">
      <c r="A11" s="213" t="s">
        <v>7</v>
      </c>
    </row>
    <row r="12" spans="1:1" ht="15" customHeight="1">
      <c r="A12" s="513" t="s">
        <v>8</v>
      </c>
    </row>
    <row r="13" spans="1:1" ht="15" customHeight="1">
      <c r="A13" s="513" t="s">
        <v>9</v>
      </c>
    </row>
    <row r="14" spans="1:1" ht="15" customHeight="1">
      <c r="A14" s="513" t="s">
        <v>10</v>
      </c>
    </row>
    <row r="15" spans="1:1" ht="15" customHeight="1">
      <c r="A15" s="513" t="s">
        <v>11</v>
      </c>
    </row>
    <row r="16" spans="1:1" ht="15" customHeight="1">
      <c r="A16" s="513" t="s">
        <v>12</v>
      </c>
    </row>
    <row r="17" spans="1:1" ht="15" customHeight="1">
      <c r="A17" s="513" t="s">
        <v>13</v>
      </c>
    </row>
    <row r="18" spans="1:1" ht="15" customHeight="1">
      <c r="A18" s="513"/>
    </row>
    <row r="19" spans="1:1" ht="27" customHeight="1">
      <c r="A19" s="512" t="s">
        <v>14</v>
      </c>
    </row>
    <row r="20" spans="1:1" ht="15" customHeight="1">
      <c r="A20" s="512"/>
    </row>
    <row r="21" spans="1:1" ht="15" customHeight="1">
      <c r="A21" s="214" t="s">
        <v>15</v>
      </c>
    </row>
    <row r="22" spans="1:1" ht="43.5" customHeight="1" thickBot="1">
      <c r="A22" s="215" t="s">
        <v>16</v>
      </c>
    </row>
    <row r="23" spans="1:1" ht="15" customHeight="1" thickTop="1">
      <c r="A23" s="514"/>
    </row>
    <row r="24" spans="1:1" ht="15" customHeight="1" thickBot="1">
      <c r="A24" s="239" t="s">
        <v>17</v>
      </c>
    </row>
    <row r="25" spans="1:1" ht="15" customHeight="1">
      <c r="A25" s="216" t="s">
        <v>18</v>
      </c>
    </row>
    <row r="26" spans="1:1" ht="63" customHeight="1">
      <c r="A26" s="515" t="s">
        <v>19</v>
      </c>
    </row>
    <row r="27" spans="1:1" ht="15" customHeight="1">
      <c r="A27" s="515"/>
    </row>
    <row r="28" spans="1:1" ht="41.25" customHeight="1">
      <c r="A28" s="515" t="s">
        <v>20</v>
      </c>
    </row>
    <row r="29" spans="1:1" ht="15" customHeight="1">
      <c r="A29" s="515"/>
    </row>
    <row r="30" spans="1:1" ht="69" customHeight="1">
      <c r="A30" s="515" t="s">
        <v>21</v>
      </c>
    </row>
    <row r="31" spans="1:1" ht="15" customHeight="1">
      <c r="A31" s="515"/>
    </row>
    <row r="32" spans="1:1" ht="60.75" customHeight="1">
      <c r="A32" s="515" t="s">
        <v>22</v>
      </c>
    </row>
    <row r="33" spans="1:1" ht="15" customHeight="1">
      <c r="A33" s="515"/>
    </row>
    <row r="34" spans="1:1" ht="50.25" customHeight="1" thickBot="1">
      <c r="A34" s="217" t="s">
        <v>23</v>
      </c>
    </row>
    <row r="35" spans="1:1" ht="12" customHeight="1">
      <c r="A35" s="516"/>
    </row>
    <row r="36" spans="1:1" ht="18.75" customHeight="1">
      <c r="A36" s="218" t="s">
        <v>24</v>
      </c>
    </row>
    <row r="37" spans="1:1" ht="22.5" customHeight="1">
      <c r="A37" s="219" t="s">
        <v>25</v>
      </c>
    </row>
    <row r="38" spans="1:1" ht="22.5" customHeight="1">
      <c r="A38" s="517" t="s">
        <v>26</v>
      </c>
    </row>
    <row r="39" spans="1:1" ht="21.75" customHeight="1" thickBot="1">
      <c r="A39" s="518" t="s">
        <v>27</v>
      </c>
    </row>
    <row r="40" spans="1:1" ht="15" customHeight="1" thickBot="1">
      <c r="A40" s="519"/>
    </row>
    <row r="41" spans="1:1" ht="21.75" customHeight="1">
      <c r="A41" s="216" t="s">
        <v>28</v>
      </c>
    </row>
    <row r="42" spans="1:1" ht="25.5" customHeight="1">
      <c r="A42" s="515" t="s">
        <v>29</v>
      </c>
    </row>
    <row r="43" spans="1:1" ht="15" customHeight="1">
      <c r="A43" s="515"/>
    </row>
    <row r="44" spans="1:1" ht="23.25" customHeight="1">
      <c r="A44" s="515" t="s">
        <v>30</v>
      </c>
    </row>
    <row r="45" spans="1:1" ht="15" customHeight="1">
      <c r="A45" s="515"/>
    </row>
    <row r="46" spans="1:1" ht="48.75" customHeight="1">
      <c r="A46" s="515" t="s">
        <v>31</v>
      </c>
    </row>
    <row r="47" spans="1:1" ht="15" customHeight="1">
      <c r="A47" s="515"/>
    </row>
    <row r="48" spans="1:1" ht="44.25" customHeight="1" thickBot="1">
      <c r="A48" s="515" t="s">
        <v>32</v>
      </c>
    </row>
    <row r="49" spans="1:1" ht="9" customHeight="1">
      <c r="A49" s="520"/>
    </row>
    <row r="50" spans="1:1" ht="15" customHeight="1">
      <c r="A50" s="220" t="s">
        <v>24</v>
      </c>
    </row>
    <row r="51" spans="1:1" ht="28.5" customHeight="1" thickBot="1">
      <c r="A51" s="221" t="s">
        <v>33</v>
      </c>
    </row>
    <row r="52" spans="1:1" ht="15" customHeight="1" thickBot="1">
      <c r="A52" s="222"/>
    </row>
    <row r="53" spans="1:1" ht="24" customHeight="1">
      <c r="A53" s="216" t="s">
        <v>34</v>
      </c>
    </row>
    <row r="54" spans="1:1" ht="77.25" customHeight="1">
      <c r="A54" s="515" t="s">
        <v>35</v>
      </c>
    </row>
    <row r="55" spans="1:1" ht="15" customHeight="1">
      <c r="A55" s="515"/>
    </row>
    <row r="56" spans="1:1" ht="21" customHeight="1">
      <c r="A56" s="217" t="s">
        <v>36</v>
      </c>
    </row>
    <row r="57" spans="1:1" ht="15" customHeight="1">
      <c r="A57" s="515"/>
    </row>
    <row r="58" spans="1:1" ht="42" customHeight="1">
      <c r="A58" s="515" t="s">
        <v>37</v>
      </c>
    </row>
    <row r="59" spans="1:1" ht="15" customHeight="1">
      <c r="A59" s="515"/>
    </row>
    <row r="60" spans="1:1" ht="39.75" customHeight="1">
      <c r="A60" s="515" t="s">
        <v>38</v>
      </c>
    </row>
    <row r="61" spans="1:1" ht="17.25" customHeight="1">
      <c r="A61" s="515"/>
    </row>
    <row r="62" spans="1:1" ht="26.25" customHeight="1" thickBot="1">
      <c r="A62" s="515" t="s">
        <v>39</v>
      </c>
    </row>
    <row r="63" spans="1:1" ht="12.75" customHeight="1">
      <c r="A63" s="521"/>
    </row>
    <row r="64" spans="1:1" ht="21.75" customHeight="1">
      <c r="A64" s="223" t="s">
        <v>40</v>
      </c>
    </row>
    <row r="65" spans="1:1" ht="22.5" customHeight="1">
      <c r="A65" s="224" t="s">
        <v>41</v>
      </c>
    </row>
    <row r="66" spans="1:1" ht="21" customHeight="1">
      <c r="A66" s="224" t="s">
        <v>42</v>
      </c>
    </row>
    <row r="67" spans="1:1" ht="21" customHeight="1">
      <c r="A67" s="224" t="s">
        <v>43</v>
      </c>
    </row>
    <row r="68" spans="1:1" ht="21.75" customHeight="1" thickBot="1">
      <c r="A68" s="225" t="s">
        <v>44</v>
      </c>
    </row>
    <row r="69" spans="1:1" ht="15" customHeight="1" thickBot="1">
      <c r="A69" s="522"/>
    </row>
    <row r="70" spans="1:1" ht="24.75" customHeight="1">
      <c r="A70" s="216" t="s">
        <v>45</v>
      </c>
    </row>
    <row r="71" spans="1:1" ht="78" customHeight="1">
      <c r="A71" s="515" t="s">
        <v>46</v>
      </c>
    </row>
    <row r="72" spans="1:1" ht="15" customHeight="1">
      <c r="A72" s="515"/>
    </row>
    <row r="73" spans="1:1" ht="45" customHeight="1">
      <c r="A73" s="515" t="s">
        <v>47</v>
      </c>
    </row>
    <row r="74" spans="1:1" ht="15" customHeight="1">
      <c r="A74" s="515"/>
    </row>
    <row r="75" spans="1:1" ht="29.25" customHeight="1" thickBot="1">
      <c r="A75" s="515" t="s">
        <v>48</v>
      </c>
    </row>
    <row r="76" spans="1:1" ht="15" customHeight="1">
      <c r="A76" s="523"/>
    </row>
    <row r="77" spans="1:1" ht="15" customHeight="1">
      <c r="A77" s="226" t="s">
        <v>40</v>
      </c>
    </row>
    <row r="78" spans="1:1" ht="15" customHeight="1">
      <c r="A78" s="227" t="s">
        <v>49</v>
      </c>
    </row>
    <row r="79" spans="1:1" ht="15" customHeight="1">
      <c r="A79" s="227" t="s">
        <v>50</v>
      </c>
    </row>
    <row r="80" spans="1:1" ht="15" customHeight="1">
      <c r="A80" s="227" t="s">
        <v>51</v>
      </c>
    </row>
    <row r="81" spans="1:1" ht="15" customHeight="1">
      <c r="A81" s="227" t="s">
        <v>52</v>
      </c>
    </row>
    <row r="82" spans="1:1" ht="15" customHeight="1">
      <c r="A82" s="227" t="s">
        <v>53</v>
      </c>
    </row>
    <row r="83" spans="1:1" ht="15" customHeight="1">
      <c r="A83" s="228" t="s">
        <v>54</v>
      </c>
    </row>
    <row r="84" spans="1:1" ht="15" customHeight="1">
      <c r="A84" s="227" t="s">
        <v>55</v>
      </c>
    </row>
    <row r="85" spans="1:1" ht="15" customHeight="1">
      <c r="A85" s="227" t="s">
        <v>25</v>
      </c>
    </row>
    <row r="86" spans="1:1" ht="15" customHeight="1">
      <c r="A86" s="227" t="s">
        <v>56</v>
      </c>
    </row>
    <row r="87" spans="1:1" ht="15" customHeight="1">
      <c r="A87" s="227" t="s">
        <v>57</v>
      </c>
    </row>
    <row r="88" spans="1:1" ht="15" customHeight="1" thickBot="1">
      <c r="A88" s="229" t="s">
        <v>58</v>
      </c>
    </row>
    <row r="89" spans="1:1" ht="15" customHeight="1" thickBot="1">
      <c r="A89" s="230"/>
    </row>
    <row r="90" spans="1:1" ht="21" customHeight="1">
      <c r="A90" s="216" t="s">
        <v>59</v>
      </c>
    </row>
    <row r="91" spans="1:1" ht="21.75" customHeight="1">
      <c r="A91" s="515" t="s">
        <v>60</v>
      </c>
    </row>
    <row r="92" spans="1:1" ht="15" customHeight="1">
      <c r="A92" s="515"/>
    </row>
    <row r="93" spans="1:1" ht="72.75" customHeight="1">
      <c r="A93" s="515" t="s">
        <v>61</v>
      </c>
    </row>
    <row r="94" spans="1:1" ht="15" customHeight="1">
      <c r="A94" s="515"/>
    </row>
    <row r="95" spans="1:1" ht="28.5" customHeight="1">
      <c r="A95" s="515" t="s">
        <v>62</v>
      </c>
    </row>
    <row r="96" spans="1:1" ht="15" customHeight="1">
      <c r="A96" s="515"/>
    </row>
    <row r="97" spans="1:2" ht="53.25" customHeight="1" thickBot="1">
      <c r="A97" s="515" t="s">
        <v>63</v>
      </c>
    </row>
    <row r="98" spans="1:2" ht="15" customHeight="1">
      <c r="A98" s="521"/>
    </row>
    <row r="99" spans="1:2" ht="15" customHeight="1">
      <c r="A99" s="226" t="s">
        <v>40</v>
      </c>
    </row>
    <row r="100" spans="1:2" ht="15" customHeight="1" thickBot="1">
      <c r="A100" s="231" t="s">
        <v>64</v>
      </c>
    </row>
    <row r="101" spans="1:2" ht="15" customHeight="1" thickBot="1">
      <c r="A101" s="519"/>
    </row>
    <row r="102" spans="1:2" ht="22.5" customHeight="1">
      <c r="A102" s="216" t="s">
        <v>65</v>
      </c>
    </row>
    <row r="103" spans="1:2" ht="48.75" customHeight="1">
      <c r="A103" s="515" t="s">
        <v>66</v>
      </c>
    </row>
    <row r="104" spans="1:2" ht="15" customHeight="1">
      <c r="A104" s="515"/>
    </row>
    <row r="105" spans="1:2" ht="15" customHeight="1">
      <c r="A105" s="241" t="s">
        <v>67</v>
      </c>
    </row>
    <row r="106" spans="1:2" ht="54.75" customHeight="1">
      <c r="A106" s="515" t="s">
        <v>68</v>
      </c>
    </row>
    <row r="107" spans="1:2" ht="15" customHeight="1">
      <c r="A107" s="515"/>
    </row>
    <row r="108" spans="1:2" ht="15" customHeight="1">
      <c r="A108" s="241" t="s">
        <v>69</v>
      </c>
    </row>
    <row r="109" spans="1:2" ht="38.25" customHeight="1">
      <c r="A109" s="242" t="s">
        <v>70</v>
      </c>
      <c r="B109" s="34"/>
    </row>
    <row r="110" spans="1:2" ht="15" customHeight="1">
      <c r="A110" s="515"/>
      <c r="B110" s="35"/>
    </row>
    <row r="111" spans="1:2" ht="42.75" customHeight="1">
      <c r="A111" s="515" t="s">
        <v>71</v>
      </c>
    </row>
    <row r="112" spans="1:2" ht="15" customHeight="1">
      <c r="A112" s="515"/>
    </row>
    <row r="113" spans="1:1" ht="35.25" customHeight="1">
      <c r="A113" s="515" t="s">
        <v>72</v>
      </c>
    </row>
    <row r="114" spans="1:1" ht="15.75" customHeight="1">
      <c r="A114" s="515"/>
    </row>
    <row r="115" spans="1:1" ht="21" customHeight="1">
      <c r="A115" s="515" t="s">
        <v>73</v>
      </c>
    </row>
    <row r="116" spans="1:1" ht="21" customHeight="1">
      <c r="A116" s="515"/>
    </row>
    <row r="117" spans="1:1" ht="39" customHeight="1">
      <c r="A117" s="515" t="s">
        <v>74</v>
      </c>
    </row>
    <row r="118" spans="1:1" ht="15" customHeight="1">
      <c r="A118" s="515"/>
    </row>
    <row r="119" spans="1:1" ht="58.5" customHeight="1">
      <c r="A119" s="515" t="s">
        <v>75</v>
      </c>
    </row>
    <row r="120" spans="1:1" ht="15" customHeight="1">
      <c r="A120" s="515"/>
    </row>
    <row r="121" spans="1:1" ht="25.5" customHeight="1">
      <c r="A121" s="217" t="s">
        <v>76</v>
      </c>
    </row>
    <row r="122" spans="1:1" ht="15" customHeight="1">
      <c r="A122" s="515"/>
    </row>
    <row r="123" spans="1:1" ht="15" customHeight="1">
      <c r="A123" s="240" t="s">
        <v>77</v>
      </c>
    </row>
    <row r="124" spans="1:1" ht="15" customHeight="1">
      <c r="A124" s="524" t="s">
        <v>78</v>
      </c>
    </row>
    <row r="125" spans="1:1" ht="15" customHeight="1">
      <c r="A125" s="524" t="s">
        <v>79</v>
      </c>
    </row>
    <row r="126" spans="1:1" ht="15" customHeight="1">
      <c r="A126" s="524" t="s">
        <v>80</v>
      </c>
    </row>
    <row r="127" spans="1:1" ht="15" customHeight="1">
      <c r="A127" s="524" t="s">
        <v>81</v>
      </c>
    </row>
    <row r="128" spans="1:1" ht="39.75" customHeight="1">
      <c r="A128" s="525" t="s">
        <v>82</v>
      </c>
    </row>
    <row r="129" spans="1:1" ht="15" customHeight="1">
      <c r="A129" s="526"/>
    </row>
    <row r="130" spans="1:1" ht="15" customHeight="1">
      <c r="A130" s="241" t="s">
        <v>83</v>
      </c>
    </row>
    <row r="131" spans="1:1" ht="66" customHeight="1">
      <c r="A131" s="515" t="s">
        <v>84</v>
      </c>
    </row>
    <row r="132" spans="1:1" ht="16.5" customHeight="1">
      <c r="A132" s="515"/>
    </row>
    <row r="133" spans="1:1" ht="23.25" customHeight="1">
      <c r="A133" s="515" t="s">
        <v>85</v>
      </c>
    </row>
    <row r="134" spans="1:1" ht="15" customHeight="1">
      <c r="A134" s="515"/>
    </row>
    <row r="135" spans="1:1" ht="15" customHeight="1">
      <c r="A135" s="240" t="s">
        <v>86</v>
      </c>
    </row>
    <row r="136" spans="1:1" ht="15" customHeight="1">
      <c r="A136" s="524" t="s">
        <v>87</v>
      </c>
    </row>
    <row r="137" spans="1:1" ht="15" customHeight="1">
      <c r="A137" s="524" t="s">
        <v>88</v>
      </c>
    </row>
    <row r="138" spans="1:1" ht="15" customHeight="1">
      <c r="A138" s="524" t="s">
        <v>89</v>
      </c>
    </row>
    <row r="139" spans="1:1" ht="15" customHeight="1">
      <c r="A139" s="524" t="s">
        <v>90</v>
      </c>
    </row>
    <row r="140" spans="1:1" ht="15" customHeight="1">
      <c r="A140" s="524" t="s">
        <v>91</v>
      </c>
    </row>
    <row r="141" spans="1:1" ht="15" customHeight="1">
      <c r="A141" s="526"/>
    </row>
    <row r="142" spans="1:1" ht="15" customHeight="1">
      <c r="A142" s="217" t="s">
        <v>92</v>
      </c>
    </row>
    <row r="143" spans="1:1" ht="15" customHeight="1">
      <c r="A143" s="515"/>
    </row>
    <row r="144" spans="1:1" ht="15" customHeight="1">
      <c r="A144" s="241" t="s">
        <v>93</v>
      </c>
    </row>
    <row r="145" spans="1:2" ht="42.75" customHeight="1">
      <c r="A145" s="515" t="s">
        <v>94</v>
      </c>
      <c r="B145" s="34"/>
    </row>
    <row r="146" spans="1:2" ht="15" customHeight="1">
      <c r="A146" s="515"/>
      <c r="B146" s="34"/>
    </row>
    <row r="147" spans="1:2" ht="26.25" customHeight="1">
      <c r="A147" s="515" t="s">
        <v>95</v>
      </c>
    </row>
    <row r="148" spans="1:2" ht="15" customHeight="1">
      <c r="A148" s="515"/>
    </row>
    <row r="149" spans="1:2" ht="24" customHeight="1" thickBot="1">
      <c r="A149" s="515" t="s">
        <v>96</v>
      </c>
    </row>
    <row r="150" spans="1:2" ht="15" customHeight="1">
      <c r="A150" s="523"/>
    </row>
    <row r="151" spans="1:2" ht="21.75" customHeight="1">
      <c r="A151" s="232" t="s">
        <v>97</v>
      </c>
    </row>
    <row r="152" spans="1:2" ht="22.5" customHeight="1">
      <c r="A152" s="227" t="s">
        <v>98</v>
      </c>
    </row>
    <row r="153" spans="1:2" ht="18.75" customHeight="1">
      <c r="A153" s="227" t="s">
        <v>99</v>
      </c>
    </row>
    <row r="154" spans="1:2" ht="19.5" customHeight="1">
      <c r="A154" s="227" t="s">
        <v>100</v>
      </c>
    </row>
    <row r="155" spans="1:2" ht="21" customHeight="1">
      <c r="A155" s="227" t="s">
        <v>101</v>
      </c>
    </row>
    <row r="156" spans="1:2" ht="21.75" customHeight="1">
      <c r="A156" s="227" t="s">
        <v>102</v>
      </c>
    </row>
    <row r="157" spans="1:2" ht="18" customHeight="1">
      <c r="A157" s="227" t="s">
        <v>103</v>
      </c>
    </row>
    <row r="158" spans="1:2" ht="19.5" customHeight="1">
      <c r="A158" s="227" t="s">
        <v>104</v>
      </c>
    </row>
    <row r="159" spans="1:2" ht="18.75" customHeight="1" thickBot="1">
      <c r="A159" s="229" t="s">
        <v>105</v>
      </c>
    </row>
    <row r="160" spans="1:2" ht="15" customHeight="1" thickBot="1">
      <c r="A160" s="522"/>
    </row>
    <row r="161" spans="1:1" ht="24.75" customHeight="1">
      <c r="A161" s="216" t="s">
        <v>106</v>
      </c>
    </row>
    <row r="162" spans="1:1" ht="68.25" customHeight="1">
      <c r="A162" s="515" t="s">
        <v>107</v>
      </c>
    </row>
    <row r="163" spans="1:1" ht="15" customHeight="1">
      <c r="A163" s="521"/>
    </row>
    <row r="164" spans="1:1" ht="24" customHeight="1">
      <c r="A164" s="232" t="s">
        <v>97</v>
      </c>
    </row>
    <row r="165" spans="1:1" ht="17.25" customHeight="1">
      <c r="A165" s="227" t="s">
        <v>108</v>
      </c>
    </row>
    <row r="166" spans="1:1" ht="19.5" customHeight="1">
      <c r="A166" s="228" t="s">
        <v>109</v>
      </c>
    </row>
    <row r="167" spans="1:1" ht="21.75" customHeight="1">
      <c r="A167" s="228" t="s">
        <v>110</v>
      </c>
    </row>
    <row r="168" spans="1:1" ht="21" customHeight="1">
      <c r="A168" s="228" t="s">
        <v>111</v>
      </c>
    </row>
    <row r="169" spans="1:1" ht="19.5" customHeight="1">
      <c r="A169" s="228" t="s">
        <v>57</v>
      </c>
    </row>
    <row r="170" spans="1:1" ht="15" customHeight="1" thickBot="1">
      <c r="A170" s="519"/>
    </row>
    <row r="171" spans="1:1" ht="25.5" customHeight="1">
      <c r="A171" s="233" t="s">
        <v>112</v>
      </c>
    </row>
    <row r="172" spans="1:1" ht="55.5" customHeight="1">
      <c r="A172" s="509" t="s">
        <v>113</v>
      </c>
    </row>
    <row r="173" spans="1:1" ht="15" customHeight="1">
      <c r="A173" s="515"/>
    </row>
    <row r="174" spans="1:1" ht="68.25" customHeight="1">
      <c r="A174" s="527" t="s">
        <v>114</v>
      </c>
    </row>
    <row r="175" spans="1:1" ht="15" customHeight="1">
      <c r="A175" s="515"/>
    </row>
    <row r="176" spans="1:1" ht="40.5" customHeight="1" thickBot="1">
      <c r="A176" s="243" t="s">
        <v>115</v>
      </c>
    </row>
    <row r="177" spans="1:1" ht="15" customHeight="1" thickBot="1">
      <c r="A177" s="519"/>
    </row>
    <row r="178" spans="1:1" ht="15" customHeight="1">
      <c r="A178" s="233" t="s">
        <v>116</v>
      </c>
    </row>
    <row r="179" spans="1:1" ht="33.75" customHeight="1">
      <c r="A179" s="515" t="s">
        <v>117</v>
      </c>
    </row>
    <row r="180" spans="1:1" ht="15" customHeight="1">
      <c r="A180" s="515"/>
    </row>
    <row r="181" spans="1:1" ht="15" customHeight="1">
      <c r="A181" s="234" t="s">
        <v>118</v>
      </c>
    </row>
    <row r="182" spans="1:1" ht="27" customHeight="1">
      <c r="A182" s="524" t="s">
        <v>119</v>
      </c>
    </row>
    <row r="183" spans="1:1" ht="23.25" customHeight="1">
      <c r="A183" s="524" t="s">
        <v>120</v>
      </c>
    </row>
    <row r="184" spans="1:1" ht="24" customHeight="1">
      <c r="A184" s="524" t="s">
        <v>121</v>
      </c>
    </row>
    <row r="185" spans="1:1" ht="41.25" customHeight="1">
      <c r="A185" s="525" t="s">
        <v>122</v>
      </c>
    </row>
    <row r="186" spans="1:1" ht="72.75" customHeight="1" thickBot="1">
      <c r="A186" s="528" t="s">
        <v>123</v>
      </c>
    </row>
    <row r="187" spans="1:1" ht="15" customHeight="1" thickBot="1">
      <c r="A187" s="522"/>
    </row>
    <row r="188" spans="1:1" ht="22.5" customHeight="1">
      <c r="A188" s="233" t="s">
        <v>124</v>
      </c>
    </row>
    <row r="189" spans="1:1" ht="36.75" customHeight="1">
      <c r="A189" s="515" t="s">
        <v>125</v>
      </c>
    </row>
    <row r="190" spans="1:1" ht="15" customHeight="1">
      <c r="A190" s="515"/>
    </row>
    <row r="191" spans="1:1" ht="15" customHeight="1">
      <c r="A191" s="515" t="s">
        <v>126</v>
      </c>
    </row>
    <row r="192" spans="1:1" ht="15" customHeight="1">
      <c r="A192" s="515"/>
    </row>
    <row r="193" spans="1:1" ht="15" customHeight="1">
      <c r="A193" s="515" t="s">
        <v>127</v>
      </c>
    </row>
    <row r="194" spans="1:1" ht="15" customHeight="1">
      <c r="A194" s="515"/>
    </row>
    <row r="195" spans="1:1" ht="15" customHeight="1">
      <c r="A195" s="515" t="s">
        <v>128</v>
      </c>
    </row>
    <row r="196" spans="1:1" ht="15" customHeight="1">
      <c r="A196" s="515"/>
    </row>
    <row r="197" spans="1:1" ht="27" customHeight="1">
      <c r="A197" s="515" t="s">
        <v>129</v>
      </c>
    </row>
    <row r="198" spans="1:1" ht="15" customHeight="1">
      <c r="A198" s="515"/>
    </row>
    <row r="199" spans="1:1" ht="15" customHeight="1" thickBot="1">
      <c r="A199" s="529" t="s">
        <v>130</v>
      </c>
    </row>
    <row r="200" spans="1:1" ht="15" customHeight="1">
      <c r="A200" s="530"/>
    </row>
    <row r="201" spans="1:1" ht="15" customHeight="1">
      <c r="A201" s="530"/>
    </row>
    <row r="202" spans="1:1" ht="15" customHeight="1">
      <c r="A202" s="235" t="s">
        <v>131</v>
      </c>
    </row>
    <row r="203" spans="1:1" ht="15" customHeight="1">
      <c r="A203" s="510" t="s">
        <v>132</v>
      </c>
    </row>
    <row r="204" spans="1:1" ht="15" customHeight="1">
      <c r="A204" s="531" t="s">
        <v>133</v>
      </c>
    </row>
    <row r="205" spans="1:1" ht="15" customHeight="1">
      <c r="A205" s="531" t="s">
        <v>134</v>
      </c>
    </row>
    <row r="206" spans="1:1" ht="15" customHeight="1">
      <c r="A206" s="510"/>
    </row>
    <row r="207" spans="1:1" ht="15" customHeight="1">
      <c r="A207" s="510" t="s">
        <v>135</v>
      </c>
    </row>
    <row r="208" spans="1:1" ht="15" customHeight="1">
      <c r="A208" s="531" t="s">
        <v>136</v>
      </c>
    </row>
    <row r="209" spans="1:1" ht="15" customHeight="1">
      <c r="A209" s="531" t="s">
        <v>137</v>
      </c>
    </row>
    <row r="210" spans="1:1" ht="15" customHeight="1">
      <c r="A210" s="531" t="s">
        <v>138</v>
      </c>
    </row>
    <row r="211" spans="1:1" ht="15" customHeight="1">
      <c r="A211" s="510"/>
    </row>
    <row r="212" spans="1:1" ht="15" customHeight="1">
      <c r="A212" s="236" t="s">
        <v>139</v>
      </c>
    </row>
    <row r="213" spans="1:1" ht="15" customHeight="1">
      <c r="A213" s="510"/>
    </row>
    <row r="214" spans="1:1" ht="15" customHeight="1">
      <c r="A214" s="236" t="s">
        <v>140</v>
      </c>
    </row>
    <row r="215" spans="1:1" ht="15" customHeight="1">
      <c r="A215" s="510" t="s">
        <v>141</v>
      </c>
    </row>
    <row r="216" spans="1:1" ht="15" customHeight="1">
      <c r="A216" s="237" t="s">
        <v>142</v>
      </c>
    </row>
    <row r="217" spans="1:1" ht="15" customHeight="1">
      <c r="A217" s="237" t="s">
        <v>143</v>
      </c>
    </row>
    <row r="218" spans="1:1" ht="15" customHeight="1">
      <c r="A218" s="587"/>
    </row>
    <row r="219" spans="1:1" ht="15" customHeight="1">
      <c r="A219" s="36"/>
    </row>
    <row r="220" spans="1:1" ht="15" customHeight="1">
      <c r="A220" s="36"/>
    </row>
    <row r="221" spans="1:1" ht="15" customHeight="1">
      <c r="A221" s="36"/>
    </row>
    <row r="222" spans="1:1" ht="15" customHeight="1">
      <c r="A222" s="36"/>
    </row>
    <row r="223" spans="1:1" ht="15" customHeight="1">
      <c r="A223" s="36"/>
    </row>
    <row r="224" spans="1:1" ht="15" customHeight="1">
      <c r="A224" s="36"/>
    </row>
    <row r="225" spans="1:1" ht="15" customHeight="1">
      <c r="A225" s="36"/>
    </row>
    <row r="226" spans="1:1" ht="15" customHeight="1">
      <c r="A226" s="36"/>
    </row>
    <row r="227" spans="1:1" ht="15" customHeight="1">
      <c r="A227" s="36"/>
    </row>
    <row r="228" spans="1:1" ht="15" customHeight="1">
      <c r="A228" s="36"/>
    </row>
    <row r="229" spans="1:1" ht="15" customHeight="1">
      <c r="A229" s="36"/>
    </row>
    <row r="230" spans="1:1" ht="15" customHeight="1">
      <c r="A230" s="36"/>
    </row>
    <row r="231" spans="1:1" ht="15" customHeight="1">
      <c r="A231" s="36"/>
    </row>
    <row r="232" spans="1:1" ht="15" customHeight="1">
      <c r="A232" s="36"/>
    </row>
    <row r="233" spans="1:1" ht="15" customHeight="1">
      <c r="A233" s="36"/>
    </row>
    <row r="234" spans="1:1" ht="15" customHeight="1">
      <c r="A234" s="36"/>
    </row>
    <row r="235" spans="1:1" ht="15" customHeight="1">
      <c r="A235" s="36"/>
    </row>
    <row r="236" spans="1:1" ht="15" customHeight="1">
      <c r="A236" s="36"/>
    </row>
    <row r="237" spans="1:1" ht="15" customHeight="1">
      <c r="A237" s="36"/>
    </row>
    <row r="238" spans="1:1" ht="15" customHeight="1">
      <c r="A238" s="36"/>
    </row>
    <row r="239" spans="1:1" ht="15" customHeight="1">
      <c r="A239" s="36"/>
    </row>
    <row r="240" spans="1:1" ht="15" customHeight="1">
      <c r="A240" s="36"/>
    </row>
    <row r="241" spans="1:1" ht="15" customHeight="1">
      <c r="A241" s="36"/>
    </row>
    <row r="242" spans="1:1" ht="15" customHeight="1">
      <c r="A242" s="36"/>
    </row>
    <row r="243" spans="1:1" ht="15" customHeight="1">
      <c r="A243" s="36"/>
    </row>
    <row r="244" spans="1:1" ht="15" customHeight="1">
      <c r="A244" s="36"/>
    </row>
    <row r="245" spans="1:1" ht="15" customHeight="1">
      <c r="A245" s="36"/>
    </row>
    <row r="246" spans="1:1" ht="15" customHeight="1">
      <c r="A246" s="36"/>
    </row>
    <row r="247" spans="1:1" ht="15" customHeight="1">
      <c r="A247" s="36"/>
    </row>
    <row r="248" spans="1:1" ht="15" customHeight="1">
      <c r="A248" s="36"/>
    </row>
    <row r="249" spans="1:1" ht="15" customHeight="1">
      <c r="A249" s="36"/>
    </row>
    <row r="250" spans="1:1" ht="15" customHeight="1">
      <c r="A250" s="36"/>
    </row>
    <row r="251" spans="1:1" ht="15" customHeight="1">
      <c r="A251" s="36"/>
    </row>
    <row r="252" spans="1:1" ht="15" customHeight="1">
      <c r="A252" s="36"/>
    </row>
    <row r="253" spans="1:1" ht="15" customHeight="1">
      <c r="A253" s="36"/>
    </row>
    <row r="254" spans="1:1" ht="15" customHeight="1">
      <c r="A254" s="36"/>
    </row>
    <row r="255" spans="1:1" ht="15" customHeight="1">
      <c r="A255" s="36"/>
    </row>
    <row r="256" spans="1:1" ht="15" customHeight="1">
      <c r="A256" s="36"/>
    </row>
    <row r="257" spans="1:1" ht="15" customHeight="1">
      <c r="A257" s="36"/>
    </row>
    <row r="258" spans="1:1" ht="15" customHeight="1">
      <c r="A258" s="36"/>
    </row>
    <row r="259" spans="1:1" ht="15" customHeight="1">
      <c r="A259" s="36"/>
    </row>
    <row r="260" spans="1:1" ht="15" customHeight="1">
      <c r="A260" s="36"/>
    </row>
    <row r="261" spans="1:1" ht="15" customHeight="1">
      <c r="A261" s="36"/>
    </row>
    <row r="262" spans="1:1" ht="15" customHeight="1">
      <c r="A262" s="36"/>
    </row>
    <row r="263" spans="1:1" ht="15" customHeight="1">
      <c r="A263" s="36"/>
    </row>
    <row r="264" spans="1:1" ht="15" customHeight="1">
      <c r="A264" s="36"/>
    </row>
    <row r="265" spans="1:1" ht="15" customHeight="1">
      <c r="A265" s="36"/>
    </row>
    <row r="266" spans="1:1">
      <c r="A266" s="36"/>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6" r:id="rId4" display="https://www.ecfr.gov/current/title-2/subtitle-A/chapter-II/part-200" xr:uid="{D547C50A-0E93-4849-9C03-251F887BC69E}"/>
    <hyperlink ref="A217"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L1" sqref="L1"/>
    </sheetView>
  </sheetViews>
  <sheetFormatPr defaultColWidth="9.140625" defaultRowHeight="18"/>
  <cols>
    <col min="1" max="1" width="3.140625" style="6" customWidth="1"/>
    <col min="2" max="2" width="0.85546875" style="6"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12">
      <c r="A1" s="589" t="s">
        <v>144</v>
      </c>
      <c r="B1" s="589"/>
      <c r="C1" s="589"/>
      <c r="D1" s="589"/>
      <c r="E1" s="589"/>
      <c r="F1" s="589"/>
      <c r="G1" s="7"/>
      <c r="L1" s="38"/>
    </row>
    <row r="2" spans="1:12">
      <c r="A2" s="590" t="s">
        <v>145</v>
      </c>
      <c r="B2" s="590"/>
      <c r="C2" s="590"/>
      <c r="D2" s="590"/>
      <c r="E2" s="590"/>
      <c r="F2" s="590"/>
      <c r="G2" s="8"/>
    </row>
    <row r="3" spans="1:12">
      <c r="A3" s="590" t="s">
        <v>146</v>
      </c>
      <c r="B3" s="590"/>
      <c r="C3" s="590"/>
      <c r="D3" s="590"/>
      <c r="E3" s="590"/>
      <c r="F3" s="590"/>
      <c r="G3" s="8"/>
    </row>
    <row r="4" spans="1:12">
      <c r="A4" s="591" t="s">
        <v>147</v>
      </c>
      <c r="B4" s="591"/>
      <c r="C4" s="591"/>
      <c r="D4" s="591"/>
      <c r="E4" s="591"/>
      <c r="F4" s="591"/>
      <c r="G4" s="8"/>
    </row>
    <row r="5" spans="1:12" ht="15" customHeight="1">
      <c r="A5" s="592" t="s">
        <v>148</v>
      </c>
      <c r="B5" s="592"/>
      <c r="C5" s="592"/>
      <c r="D5" s="592" t="s">
        <v>149</v>
      </c>
      <c r="E5" s="593" t="s">
        <v>150</v>
      </c>
      <c r="F5" s="593" t="s">
        <v>151</v>
      </c>
    </row>
    <row r="6" spans="1:12">
      <c r="A6" s="592"/>
      <c r="B6" s="592"/>
      <c r="C6" s="592"/>
      <c r="D6" s="593"/>
      <c r="E6" s="594"/>
      <c r="F6" s="594"/>
    </row>
    <row r="7" spans="1:12" s="13" customFormat="1">
      <c r="A7" s="9" t="s">
        <v>152</v>
      </c>
      <c r="B7" s="10"/>
      <c r="C7" s="11" t="s">
        <v>153</v>
      </c>
      <c r="D7" s="12">
        <f>'3. Detailed Budget Template'!S19</f>
        <v>15600</v>
      </c>
      <c r="E7" s="12">
        <f>'3. Detailed Budget Template'!T19</f>
        <v>100</v>
      </c>
      <c r="F7" s="12">
        <f>'3. Detailed Budget Template'!U19</f>
        <v>15700</v>
      </c>
    </row>
    <row r="8" spans="1:12" s="13" customFormat="1">
      <c r="A8" s="14" t="s">
        <v>154</v>
      </c>
      <c r="B8" s="15"/>
      <c r="C8" s="16" t="s">
        <v>155</v>
      </c>
      <c r="D8" s="12">
        <f>'3. Detailed Budget Template'!S22</f>
        <v>0</v>
      </c>
      <c r="E8" s="12">
        <f>'3. Detailed Budget Template'!T23</f>
        <v>0</v>
      </c>
      <c r="F8" s="12">
        <f>'3. Detailed Budget Template'!U23</f>
        <v>732.00000000000011</v>
      </c>
    </row>
    <row r="9" spans="1:12" ht="15.75" customHeight="1">
      <c r="A9" s="14" t="s">
        <v>156</v>
      </c>
      <c r="B9" s="15"/>
      <c r="C9" s="16" t="s">
        <v>157</v>
      </c>
      <c r="D9" s="12">
        <f>'3. Detailed Budget Template'!S40</f>
        <v>9000</v>
      </c>
      <c r="E9" s="12">
        <f>'3. Detailed Budget Template'!T40</f>
        <v>0</v>
      </c>
      <c r="F9" s="12">
        <f>'3. Detailed Budget Template'!U40</f>
        <v>9000</v>
      </c>
    </row>
    <row r="10" spans="1:12" ht="17.25" customHeight="1">
      <c r="A10" s="14" t="s">
        <v>158</v>
      </c>
      <c r="B10" s="15"/>
      <c r="C10" s="16" t="s">
        <v>159</v>
      </c>
      <c r="D10" s="12">
        <f>'3. Detailed Budget Template'!S49</f>
        <v>178100</v>
      </c>
      <c r="E10" s="12">
        <f>'3. Detailed Budget Template'!T49</f>
        <v>0</v>
      </c>
      <c r="F10" s="12">
        <f>'3. Detailed Budget Template'!U49</f>
        <v>178100</v>
      </c>
    </row>
    <row r="11" spans="1:12">
      <c r="A11" s="14" t="s">
        <v>160</v>
      </c>
      <c r="B11" s="15"/>
      <c r="C11" s="16" t="s">
        <v>161</v>
      </c>
      <c r="D11" s="12">
        <f>'3. Detailed Budget Template'!S56</f>
        <v>3430</v>
      </c>
      <c r="E11" s="12">
        <f>'3. Detailed Budget Template'!T56</f>
        <v>0</v>
      </c>
      <c r="F11" s="12">
        <f>'3. Detailed Budget Template'!U56</f>
        <v>3430</v>
      </c>
    </row>
    <row r="12" spans="1:12">
      <c r="A12" s="17" t="s">
        <v>162</v>
      </c>
      <c r="B12" s="18"/>
      <c r="C12" s="19" t="s">
        <v>163</v>
      </c>
      <c r="D12" s="12">
        <f>'3. Detailed Budget Template'!S65</f>
        <v>201000</v>
      </c>
      <c r="E12" s="12">
        <f>'3. Detailed Budget Template'!T65</f>
        <v>0</v>
      </c>
      <c r="F12" s="12">
        <f>'3. Detailed Budget Template'!U65</f>
        <v>201000</v>
      </c>
    </row>
    <row r="13" spans="1:12" ht="16.5" customHeight="1">
      <c r="A13" s="9" t="s">
        <v>164</v>
      </c>
      <c r="B13" s="20"/>
      <c r="C13" s="11" t="s">
        <v>165</v>
      </c>
      <c r="D13" s="12">
        <f>'3. Detailed Budget Template'!S72</f>
        <v>0</v>
      </c>
      <c r="E13" s="12">
        <f>'3. Detailed Budget Template'!T72</f>
        <v>0</v>
      </c>
      <c r="F13" s="21">
        <f>'3. Detailed Budget Template'!U72</f>
        <v>0</v>
      </c>
    </row>
    <row r="14" spans="1:12">
      <c r="A14" s="9" t="s">
        <v>166</v>
      </c>
      <c r="B14" s="20"/>
      <c r="C14" s="11" t="s">
        <v>167</v>
      </c>
      <c r="D14" s="12">
        <f>'3. Detailed Budget Template'!S79</f>
        <v>1501.61</v>
      </c>
      <c r="E14" s="21">
        <f>'3. Detailed Budget Template'!T79</f>
        <v>0</v>
      </c>
      <c r="F14" s="12">
        <f>'3. Detailed Budget Template'!U79</f>
        <v>1501.61</v>
      </c>
    </row>
    <row r="15" spans="1:12">
      <c r="A15" s="9" t="s">
        <v>168</v>
      </c>
      <c r="B15" s="20"/>
      <c r="C15" s="22" t="s">
        <v>169</v>
      </c>
      <c r="D15" s="12">
        <f>'3. Detailed Budget Template'!S80</f>
        <v>409363.61</v>
      </c>
      <c r="E15" s="12">
        <f>'3. Detailed Budget Template'!T80</f>
        <v>100</v>
      </c>
      <c r="F15" s="12">
        <f>'3. Detailed Budget Template'!U80</f>
        <v>409463.61</v>
      </c>
    </row>
    <row r="16" spans="1:12">
      <c r="A16" s="17" t="s">
        <v>170</v>
      </c>
      <c r="B16" s="18"/>
      <c r="C16" s="19" t="s">
        <v>171</v>
      </c>
      <c r="D16" s="12">
        <f>'3. Detailed Budget Template'!S81</f>
        <v>61404.541499999999</v>
      </c>
      <c r="E16" s="12">
        <f>'3. Detailed Budget Template'!T81</f>
        <v>0</v>
      </c>
      <c r="F16" s="12">
        <f>'3. Detailed Budget Template'!U81</f>
        <v>61404.541499999999</v>
      </c>
    </row>
    <row r="17" spans="1:134" s="5" customFormat="1">
      <c r="A17" s="2" t="s">
        <v>172</v>
      </c>
      <c r="B17" s="4"/>
      <c r="C17" s="3" t="s">
        <v>173</v>
      </c>
      <c r="D17" s="23">
        <f>'3. Detailed Budget Template'!S82</f>
        <v>470768.15149999998</v>
      </c>
      <c r="E17" s="23">
        <f>'3. Detailed Budget Template'!T82</f>
        <v>100</v>
      </c>
      <c r="F17" s="23">
        <f>'3. Detailed Budget Template'!U82</f>
        <v>470868.15149999998</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row r="19" spans="1:134" ht="15.75" customHeight="1">
      <c r="A19" s="588" t="s">
        <v>174</v>
      </c>
      <c r="B19" s="588"/>
      <c r="C19" s="588"/>
      <c r="D19" s="588"/>
      <c r="E19" s="588"/>
      <c r="F19" s="588"/>
      <c r="G19" s="24"/>
    </row>
    <row r="20" spans="1:134" ht="15" customHeight="1">
      <c r="A20" s="24"/>
      <c r="B20" s="24"/>
      <c r="C20" s="24"/>
      <c r="D20" s="24"/>
      <c r="E20" s="24"/>
      <c r="F20" s="24"/>
      <c r="G20" s="24"/>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83"/>
  <sheetViews>
    <sheetView tabSelected="1" view="pageBreakPreview" topLeftCell="A62" zoomScale="90" zoomScaleNormal="100" zoomScaleSheetLayoutView="90" workbookViewId="0">
      <selection activeCell="C72" sqref="C72"/>
    </sheetView>
  </sheetViews>
  <sheetFormatPr defaultColWidth="9.140625" defaultRowHeight="24.75" customHeight="1"/>
  <cols>
    <col min="1" max="1" width="6.140625" style="158" customWidth="1"/>
    <col min="2" max="2" width="2.140625" style="158" customWidth="1"/>
    <col min="3" max="3" width="38" style="39" customWidth="1"/>
    <col min="4" max="4" width="14" style="39" customWidth="1"/>
    <col min="5" max="5" width="14.28515625" style="39" bestFit="1" customWidth="1"/>
    <col min="6" max="6" width="14.85546875" style="39" customWidth="1"/>
    <col min="7" max="7" width="12.85546875" style="39" bestFit="1" customWidth="1"/>
    <col min="8" max="8" width="17.28515625" style="159" customWidth="1"/>
    <col min="9" max="9" width="11.7109375" style="39" bestFit="1" customWidth="1"/>
    <col min="10" max="10" width="14.28515625" style="39" bestFit="1" customWidth="1"/>
    <col min="11" max="11" width="12.5703125" style="39" bestFit="1" customWidth="1"/>
    <col min="12" max="12" width="12.5703125" style="39" customWidth="1"/>
    <col min="13" max="13" width="16" style="159" customWidth="1"/>
    <col min="14" max="14" width="12.140625" style="39" customWidth="1"/>
    <col min="15" max="15" width="14.28515625" style="39" bestFit="1" customWidth="1"/>
    <col min="16" max="16" width="12.42578125" style="39" bestFit="1" customWidth="1"/>
    <col min="17" max="17" width="12.85546875" style="39" bestFit="1" customWidth="1"/>
    <col min="18" max="18" width="17.5703125" style="159" customWidth="1"/>
    <col min="19" max="19" width="29.42578125" style="160" customWidth="1"/>
    <col min="20" max="20" width="16.7109375" style="160" customWidth="1"/>
    <col min="21" max="21" width="18" style="160" customWidth="1"/>
    <col min="22" max="16384" width="9.140625" style="39"/>
  </cols>
  <sheetData>
    <row r="1" spans="1:161" ht="24.75" customHeight="1">
      <c r="A1" s="658" t="s">
        <v>175</v>
      </c>
      <c r="B1" s="658"/>
      <c r="C1" s="658"/>
      <c r="D1" s="658"/>
      <c r="E1" s="658"/>
      <c r="F1" s="658"/>
      <c r="G1" s="658"/>
      <c r="H1" s="658"/>
      <c r="I1" s="658"/>
      <c r="J1" s="658"/>
      <c r="K1" s="658"/>
      <c r="L1" s="658"/>
      <c r="M1" s="658"/>
      <c r="N1" s="658"/>
      <c r="O1" s="658"/>
      <c r="P1" s="658"/>
      <c r="Q1" s="658"/>
      <c r="R1" s="658"/>
      <c r="S1" s="658"/>
      <c r="T1" s="658"/>
      <c r="U1" s="658"/>
    </row>
    <row r="2" spans="1:161" ht="24.75" customHeight="1">
      <c r="A2" s="659" t="s">
        <v>176</v>
      </c>
      <c r="B2" s="659"/>
      <c r="C2" s="659"/>
      <c r="D2" s="659"/>
      <c r="E2" s="659"/>
      <c r="F2" s="659"/>
      <c r="G2" s="659"/>
      <c r="H2" s="659"/>
      <c r="I2" s="659"/>
      <c r="J2" s="659"/>
      <c r="K2" s="659"/>
      <c r="L2" s="659"/>
      <c r="M2" s="659"/>
      <c r="N2" s="659"/>
      <c r="O2" s="659"/>
      <c r="P2" s="659" t="s">
        <v>145</v>
      </c>
      <c r="Q2" s="659"/>
      <c r="R2" s="659"/>
      <c r="S2" s="659"/>
      <c r="T2" s="659"/>
      <c r="U2" s="659"/>
    </row>
    <row r="3" spans="1:161" ht="24.75" customHeight="1">
      <c r="A3" s="659" t="s">
        <v>146</v>
      </c>
      <c r="B3" s="659"/>
      <c r="C3" s="659"/>
      <c r="D3" s="659"/>
      <c r="E3" s="659"/>
      <c r="F3" s="659"/>
      <c r="G3" s="659"/>
      <c r="H3" s="659"/>
      <c r="I3" s="659"/>
      <c r="J3" s="659"/>
      <c r="K3" s="659"/>
      <c r="L3" s="659"/>
      <c r="M3" s="659"/>
      <c r="N3" s="659"/>
      <c r="O3" s="659"/>
      <c r="P3" s="659" t="s">
        <v>146</v>
      </c>
      <c r="Q3" s="659"/>
      <c r="R3" s="659"/>
      <c r="S3" s="659"/>
      <c r="T3" s="659"/>
      <c r="U3" s="659"/>
    </row>
    <row r="4" spans="1:161" ht="24.75" customHeight="1">
      <c r="A4" s="659" t="s">
        <v>147</v>
      </c>
      <c r="B4" s="659"/>
      <c r="C4" s="659"/>
      <c r="D4" s="659"/>
      <c r="E4" s="659"/>
      <c r="F4" s="659"/>
      <c r="G4" s="659"/>
      <c r="H4" s="659"/>
      <c r="I4" s="659"/>
      <c r="J4" s="659"/>
      <c r="K4" s="659"/>
      <c r="L4" s="659"/>
      <c r="M4" s="659"/>
      <c r="N4" s="659"/>
      <c r="O4" s="659"/>
      <c r="P4" s="659" t="s">
        <v>146</v>
      </c>
      <c r="Q4" s="659"/>
      <c r="R4" s="659"/>
      <c r="S4" s="659"/>
      <c r="T4" s="659"/>
      <c r="U4" s="659"/>
    </row>
    <row r="5" spans="1:161" ht="24.75" customHeight="1">
      <c r="A5" s="40"/>
      <c r="B5" s="40"/>
      <c r="C5" s="27"/>
      <c r="D5" s="27"/>
      <c r="E5" s="27"/>
      <c r="F5" s="27"/>
      <c r="G5" s="27"/>
      <c r="H5" s="41"/>
      <c r="I5" s="27"/>
      <c r="J5" s="27"/>
      <c r="K5" s="27"/>
      <c r="L5" s="27"/>
      <c r="M5" s="41"/>
      <c r="N5" s="27"/>
      <c r="O5" s="27"/>
      <c r="P5" s="27"/>
      <c r="Q5" s="27"/>
      <c r="R5" s="41"/>
      <c r="S5" s="42"/>
      <c r="T5" s="42"/>
      <c r="U5" s="42"/>
    </row>
    <row r="6" spans="1:161" s="43" customFormat="1" ht="24.75" customHeight="1">
      <c r="A6" s="665" t="s">
        <v>148</v>
      </c>
      <c r="B6" s="665"/>
      <c r="C6" s="666"/>
      <c r="D6" s="660" t="s">
        <v>177</v>
      </c>
      <c r="E6" s="661"/>
      <c r="F6" s="661"/>
      <c r="G6" s="662"/>
      <c r="H6" s="667" t="s">
        <v>178</v>
      </c>
      <c r="I6" s="660" t="s">
        <v>177</v>
      </c>
      <c r="J6" s="661"/>
      <c r="K6" s="661"/>
      <c r="L6" s="662"/>
      <c r="M6" s="667" t="s">
        <v>179</v>
      </c>
      <c r="N6" s="660" t="s">
        <v>177</v>
      </c>
      <c r="O6" s="661"/>
      <c r="P6" s="661"/>
      <c r="Q6" s="662"/>
      <c r="R6" s="669" t="s">
        <v>180</v>
      </c>
      <c r="S6" s="663" t="s">
        <v>181</v>
      </c>
      <c r="T6" s="678" t="s">
        <v>182</v>
      </c>
      <c r="U6" s="678" t="s">
        <v>183</v>
      </c>
    </row>
    <row r="7" spans="1:161" s="43" customFormat="1" ht="63.75" customHeight="1">
      <c r="A7" s="665"/>
      <c r="B7" s="665"/>
      <c r="C7" s="666"/>
      <c r="D7" s="44" t="s">
        <v>184</v>
      </c>
      <c r="E7" s="45" t="s">
        <v>185</v>
      </c>
      <c r="F7" s="45" t="s">
        <v>185</v>
      </c>
      <c r="G7" s="571" t="s">
        <v>186</v>
      </c>
      <c r="H7" s="671"/>
      <c r="I7" s="44" t="s">
        <v>184</v>
      </c>
      <c r="J7" s="45" t="s">
        <v>185</v>
      </c>
      <c r="K7" s="45" t="s">
        <v>185</v>
      </c>
      <c r="L7" s="45" t="s">
        <v>186</v>
      </c>
      <c r="M7" s="668"/>
      <c r="N7" s="44" t="s">
        <v>184</v>
      </c>
      <c r="O7" s="45" t="s">
        <v>187</v>
      </c>
      <c r="P7" s="45" t="s">
        <v>185</v>
      </c>
      <c r="Q7" s="45" t="s">
        <v>186</v>
      </c>
      <c r="R7" s="670"/>
      <c r="S7" s="664"/>
      <c r="T7" s="678"/>
      <c r="U7" s="678"/>
    </row>
    <row r="8" spans="1:161" s="490" customFormat="1" ht="36.75" customHeight="1">
      <c r="A8" s="46" t="s">
        <v>152</v>
      </c>
      <c r="B8" s="80"/>
      <c r="C8" s="47" t="s">
        <v>188</v>
      </c>
      <c r="D8" s="464" t="s">
        <v>189</v>
      </c>
      <c r="E8" s="465" t="s">
        <v>190</v>
      </c>
      <c r="F8" s="465" t="s">
        <v>191</v>
      </c>
      <c r="G8" s="465" t="s">
        <v>192</v>
      </c>
      <c r="H8" s="466"/>
      <c r="I8" s="464" t="s">
        <v>189</v>
      </c>
      <c r="J8" s="465" t="s">
        <v>190</v>
      </c>
      <c r="K8" s="465" t="s">
        <v>191</v>
      </c>
      <c r="L8" s="465" t="s">
        <v>192</v>
      </c>
      <c r="M8" s="466"/>
      <c r="N8" s="464" t="s">
        <v>193</v>
      </c>
      <c r="O8" s="465" t="s">
        <v>190</v>
      </c>
      <c r="P8" s="465" t="s">
        <v>191</v>
      </c>
      <c r="Q8" s="465" t="s">
        <v>192</v>
      </c>
      <c r="R8" s="466"/>
      <c r="S8" s="154"/>
      <c r="T8" s="48"/>
      <c r="U8" s="48"/>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row>
    <row r="9" spans="1:161" s="52" customFormat="1" ht="24.75" customHeight="1">
      <c r="A9" s="49" t="s">
        <v>194</v>
      </c>
      <c r="B9" s="50"/>
      <c r="C9" s="51" t="s">
        <v>195</v>
      </c>
      <c r="D9" s="674"/>
      <c r="E9" s="651"/>
      <c r="F9" s="651"/>
      <c r="G9" s="651"/>
      <c r="H9" s="652"/>
      <c r="I9" s="674"/>
      <c r="J9" s="651"/>
      <c r="K9" s="651"/>
      <c r="L9" s="651"/>
      <c r="M9" s="652"/>
      <c r="N9" s="679"/>
      <c r="O9" s="654"/>
      <c r="P9" s="654"/>
      <c r="Q9" s="654"/>
      <c r="R9" s="655"/>
      <c r="S9" s="600"/>
      <c r="T9" s="601"/>
      <c r="U9" s="602"/>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row>
    <row r="10" spans="1:161" s="52" customFormat="1" ht="24.75" customHeight="1">
      <c r="A10" s="49" t="s">
        <v>196</v>
      </c>
      <c r="B10" s="50"/>
      <c r="C10" s="51"/>
      <c r="D10" s="569"/>
      <c r="E10" s="570"/>
      <c r="F10" s="570"/>
      <c r="G10" s="570"/>
      <c r="H10" s="570"/>
      <c r="I10" s="569"/>
      <c r="J10" s="570"/>
      <c r="K10" s="570"/>
      <c r="L10" s="570"/>
      <c r="M10" s="570"/>
      <c r="N10" s="566"/>
      <c r="O10" s="567"/>
      <c r="P10" s="567"/>
      <c r="Q10" s="567"/>
      <c r="R10" s="568"/>
      <c r="S10" s="535"/>
      <c r="T10" s="574"/>
      <c r="U10" s="580"/>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row>
    <row r="11" spans="1:161" s="52" customFormat="1" ht="24.75" customHeight="1">
      <c r="A11" s="49" t="s">
        <v>197</v>
      </c>
      <c r="B11" s="50"/>
      <c r="C11" s="51"/>
      <c r="D11" s="569"/>
      <c r="E11" s="570"/>
      <c r="F11" s="570"/>
      <c r="G11" s="570"/>
      <c r="H11" s="570"/>
      <c r="I11" s="569"/>
      <c r="J11" s="570"/>
      <c r="K11" s="570"/>
      <c r="L11" s="570"/>
      <c r="M11" s="570"/>
      <c r="N11" s="566"/>
      <c r="O11" s="567"/>
      <c r="P11" s="567"/>
      <c r="Q11" s="567"/>
      <c r="R11" s="568"/>
      <c r="S11" s="535"/>
      <c r="T11" s="574"/>
      <c r="U11" s="580"/>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row>
    <row r="12" spans="1:161" s="52" customFormat="1" ht="24.75" customHeight="1">
      <c r="A12" s="49" t="s">
        <v>198</v>
      </c>
      <c r="B12" s="50"/>
      <c r="C12" s="51"/>
      <c r="D12" s="569"/>
      <c r="E12" s="570"/>
      <c r="F12" s="570"/>
      <c r="G12" s="570"/>
      <c r="H12" s="570"/>
      <c r="I12" s="569"/>
      <c r="J12" s="570"/>
      <c r="K12" s="570"/>
      <c r="L12" s="570"/>
      <c r="M12" s="570"/>
      <c r="N12" s="566"/>
      <c r="O12" s="567"/>
      <c r="P12" s="567"/>
      <c r="Q12" s="567"/>
      <c r="R12" s="568"/>
      <c r="S12" s="535"/>
      <c r="T12" s="574"/>
      <c r="U12" s="580"/>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row>
    <row r="13" spans="1:161" s="52" customFormat="1" ht="24.75" customHeight="1">
      <c r="A13" s="49" t="s">
        <v>199</v>
      </c>
      <c r="B13" s="50"/>
      <c r="C13" s="51"/>
      <c r="D13" s="569"/>
      <c r="E13" s="570"/>
      <c r="F13" s="570"/>
      <c r="G13" s="570"/>
      <c r="H13" s="570"/>
      <c r="I13" s="569"/>
      <c r="J13" s="570"/>
      <c r="K13" s="570"/>
      <c r="L13" s="570"/>
      <c r="M13" s="570"/>
      <c r="N13" s="566"/>
      <c r="O13" s="567"/>
      <c r="P13" s="567"/>
      <c r="Q13" s="567"/>
      <c r="R13" s="568"/>
      <c r="S13" s="535"/>
      <c r="T13" s="574"/>
      <c r="U13" s="580"/>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row>
    <row r="14" spans="1:161" ht="24.75" customHeight="1">
      <c r="A14" s="631" t="s">
        <v>200</v>
      </c>
      <c r="B14" s="632"/>
      <c r="C14" s="53" t="s">
        <v>201</v>
      </c>
      <c r="D14" s="192">
        <v>12</v>
      </c>
      <c r="E14" s="193">
        <v>1</v>
      </c>
      <c r="F14" s="194">
        <v>1000</v>
      </c>
      <c r="G14" s="195">
        <v>1</v>
      </c>
      <c r="H14" s="196">
        <f>SUM(D14*E14*F14*G14)</f>
        <v>12000</v>
      </c>
      <c r="I14" s="192">
        <v>12</v>
      </c>
      <c r="J14" s="197">
        <v>1</v>
      </c>
      <c r="K14" s="194">
        <v>100</v>
      </c>
      <c r="L14" s="195">
        <v>1</v>
      </c>
      <c r="M14" s="196">
        <f>SUM(I14*J14*K14*L14)</f>
        <v>1200</v>
      </c>
      <c r="N14" s="261">
        <v>12</v>
      </c>
      <c r="O14" s="258">
        <v>1</v>
      </c>
      <c r="P14" s="257">
        <v>100</v>
      </c>
      <c r="Q14" s="264">
        <v>1</v>
      </c>
      <c r="R14" s="254">
        <f>SUM(N14*O14*P14*Q14)</f>
        <v>1200</v>
      </c>
      <c r="S14" s="198">
        <f>SUM(H14+M14+R14)</f>
        <v>14400</v>
      </c>
      <c r="T14" s="199">
        <v>100</v>
      </c>
      <c r="U14" s="199">
        <f>S14+T14</f>
        <v>14500</v>
      </c>
    </row>
    <row r="15" spans="1:161" ht="24.75" customHeight="1">
      <c r="A15" s="631" t="s">
        <v>202</v>
      </c>
      <c r="B15" s="632"/>
      <c r="C15" s="61" t="s">
        <v>203</v>
      </c>
      <c r="D15" s="62"/>
      <c r="E15" s="181"/>
      <c r="F15" s="183"/>
      <c r="G15" s="176"/>
      <c r="H15" s="56">
        <f>SUM(D15*E15*F15*G15)</f>
        <v>0</v>
      </c>
      <c r="I15" s="62"/>
      <c r="J15" s="63"/>
      <c r="K15" s="183"/>
      <c r="L15" s="176"/>
      <c r="M15" s="56">
        <f>SUM(I15*J15*K15*L15)</f>
        <v>0</v>
      </c>
      <c r="N15" s="251"/>
      <c r="O15" s="259"/>
      <c r="P15" s="262"/>
      <c r="Q15" s="265"/>
      <c r="R15" s="255">
        <f>SUM(N15*O15*P15*Q15)</f>
        <v>0</v>
      </c>
      <c r="S15" s="59">
        <f>SUM(H15+M15+R15)</f>
        <v>0</v>
      </c>
      <c r="T15" s="60"/>
      <c r="U15" s="60">
        <f>S15+T15</f>
        <v>0</v>
      </c>
    </row>
    <row r="16" spans="1:161" s="52" customFormat="1" ht="24.75" customHeight="1">
      <c r="A16" s="64" t="s">
        <v>204</v>
      </c>
      <c r="B16" s="65"/>
      <c r="C16" s="66" t="s">
        <v>205</v>
      </c>
      <c r="D16" s="674"/>
      <c r="E16" s="651"/>
      <c r="F16" s="651"/>
      <c r="G16" s="651"/>
      <c r="H16" s="652"/>
      <c r="I16" s="674"/>
      <c r="J16" s="651"/>
      <c r="K16" s="651"/>
      <c r="L16" s="651"/>
      <c r="M16" s="652"/>
      <c r="N16" s="680"/>
      <c r="O16" s="681"/>
      <c r="P16" s="681"/>
      <c r="Q16" s="681"/>
      <c r="R16" s="682"/>
      <c r="S16" s="600"/>
      <c r="T16" s="601"/>
      <c r="U16" s="602"/>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row>
    <row r="17" spans="1:161" ht="24.75" customHeight="1">
      <c r="A17" s="631" t="s">
        <v>206</v>
      </c>
      <c r="B17" s="632"/>
      <c r="C17" s="53" t="s">
        <v>207</v>
      </c>
      <c r="D17" s="200"/>
      <c r="E17" s="201"/>
      <c r="F17" s="202"/>
      <c r="G17" s="203"/>
      <c r="H17" s="68">
        <f>SUM(D17*E17*F17*G17)</f>
        <v>0</v>
      </c>
      <c r="I17" s="62"/>
      <c r="J17" s="63"/>
      <c r="K17" s="183"/>
      <c r="L17" s="176"/>
      <c r="M17" s="68"/>
      <c r="N17" s="244"/>
      <c r="O17" s="260"/>
      <c r="P17" s="263"/>
      <c r="Q17" s="256"/>
      <c r="R17" s="253">
        <f>SUM(N17*O17*P17*Q17)</f>
        <v>0</v>
      </c>
      <c r="S17" s="59">
        <f>SUM(H17+M17+R17)</f>
        <v>0</v>
      </c>
      <c r="T17" s="60"/>
      <c r="U17" s="60">
        <f>S17+T17</f>
        <v>0</v>
      </c>
    </row>
    <row r="18" spans="1:161" ht="24.75" customHeight="1">
      <c r="A18" s="561" t="s">
        <v>208</v>
      </c>
      <c r="B18" s="562"/>
      <c r="C18" s="53" t="s">
        <v>209</v>
      </c>
      <c r="D18" s="200">
        <v>12</v>
      </c>
      <c r="E18" s="201">
        <v>1</v>
      </c>
      <c r="F18" s="202">
        <v>100</v>
      </c>
      <c r="G18" s="203">
        <v>1</v>
      </c>
      <c r="H18" s="248">
        <f>SUM(D18*E18*F18*G18)</f>
        <v>1200</v>
      </c>
      <c r="I18" s="62"/>
      <c r="J18" s="181"/>
      <c r="K18" s="183"/>
      <c r="L18" s="176"/>
      <c r="M18" s="67">
        <f>SUM(I18*J18*K18*L18)</f>
        <v>0</v>
      </c>
      <c r="N18" s="62"/>
      <c r="O18" s="181"/>
      <c r="P18" s="183"/>
      <c r="Q18" s="176"/>
      <c r="R18" s="293">
        <f>SUM(N18*O18*P18*Q18)</f>
        <v>0</v>
      </c>
      <c r="S18" s="59">
        <f>SUM(H18+M18+R18)</f>
        <v>1200</v>
      </c>
      <c r="T18" s="60"/>
      <c r="U18" s="60">
        <f>S18+T18</f>
        <v>1200</v>
      </c>
    </row>
    <row r="19" spans="1:161" s="79" customFormat="1" ht="24.75" customHeight="1">
      <c r="A19" s="672" t="s">
        <v>210</v>
      </c>
      <c r="B19" s="673"/>
      <c r="C19" s="673"/>
      <c r="D19" s="70"/>
      <c r="E19" s="565"/>
      <c r="F19" s="565"/>
      <c r="G19" s="565"/>
      <c r="H19" s="295">
        <f>SUM(H14:H18)</f>
        <v>13200</v>
      </c>
      <c r="I19" s="70"/>
      <c r="J19" s="565"/>
      <c r="K19" s="565"/>
      <c r="L19" s="565"/>
      <c r="M19" s="295">
        <f>SUM(M14:M18)</f>
        <v>1200</v>
      </c>
      <c r="N19" s="72"/>
      <c r="O19" s="73"/>
      <c r="P19" s="74"/>
      <c r="Q19" s="75"/>
      <c r="R19" s="76">
        <f>SUM(R14:R18)</f>
        <v>1200</v>
      </c>
      <c r="S19" s="77">
        <f>SUM(S14:S18)</f>
        <v>15600</v>
      </c>
      <c r="T19" s="78">
        <f>SUM(T14:T18)</f>
        <v>100</v>
      </c>
      <c r="U19" s="78">
        <f>S19+T19</f>
        <v>15700</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row>
    <row r="20" spans="1:161" s="492" customFormat="1" ht="39.75" customHeight="1">
      <c r="A20" s="46" t="s">
        <v>154</v>
      </c>
      <c r="B20" s="80"/>
      <c r="C20" s="47" t="s">
        <v>155</v>
      </c>
      <c r="D20" s="464" t="s">
        <v>189</v>
      </c>
      <c r="E20" s="467" t="s">
        <v>211</v>
      </c>
      <c r="F20" s="467" t="s">
        <v>191</v>
      </c>
      <c r="G20" s="465" t="s">
        <v>192</v>
      </c>
      <c r="H20" s="468"/>
      <c r="I20" s="464" t="s">
        <v>189</v>
      </c>
      <c r="J20" s="467" t="s">
        <v>211</v>
      </c>
      <c r="K20" s="467" t="s">
        <v>191</v>
      </c>
      <c r="L20" s="465" t="s">
        <v>192</v>
      </c>
      <c r="M20" s="468"/>
      <c r="N20" s="464" t="s">
        <v>189</v>
      </c>
      <c r="O20" s="467" t="s">
        <v>211</v>
      </c>
      <c r="P20" s="467" t="s">
        <v>191</v>
      </c>
      <c r="Q20" s="465" t="s">
        <v>192</v>
      </c>
      <c r="R20" s="466"/>
      <c r="S20" s="154"/>
      <c r="T20" s="48"/>
      <c r="U20" s="48"/>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row>
    <row r="21" spans="1:161" ht="15.6">
      <c r="A21" s="647" t="s">
        <v>212</v>
      </c>
      <c r="B21" s="648"/>
      <c r="C21" s="61" t="s">
        <v>213</v>
      </c>
      <c r="D21" s="200">
        <v>12</v>
      </c>
      <c r="E21" s="203">
        <v>0.05</v>
      </c>
      <c r="F21" s="202">
        <v>1000</v>
      </c>
      <c r="G21" s="203">
        <v>1</v>
      </c>
      <c r="H21" s="204">
        <f>SUM(D21*E21*F21*G21)</f>
        <v>600.00000000000011</v>
      </c>
      <c r="I21" s="200">
        <v>12</v>
      </c>
      <c r="J21" s="203">
        <v>0.03</v>
      </c>
      <c r="K21" s="202">
        <v>200</v>
      </c>
      <c r="L21" s="203">
        <v>1</v>
      </c>
      <c r="M21" s="204">
        <f>SUM(I21*J21*K21*L21)</f>
        <v>72</v>
      </c>
      <c r="N21" s="272">
        <v>12</v>
      </c>
      <c r="O21" s="273">
        <v>0.02</v>
      </c>
      <c r="P21" s="189">
        <v>500</v>
      </c>
      <c r="Q21" s="273">
        <v>0.5</v>
      </c>
      <c r="R21" s="274">
        <f>SUM(N21*O21*P21*Q21)</f>
        <v>60</v>
      </c>
      <c r="S21" s="198">
        <f>SUM(H21+M21+R21)</f>
        <v>732.00000000000011</v>
      </c>
      <c r="T21" s="60"/>
      <c r="U21" s="199">
        <f>S21+T21</f>
        <v>732.00000000000011</v>
      </c>
    </row>
    <row r="22" spans="1:161" ht="15.6">
      <c r="A22" s="631" t="s">
        <v>214</v>
      </c>
      <c r="B22" s="632"/>
      <c r="C22" s="61" t="s">
        <v>215</v>
      </c>
      <c r="D22" s="84"/>
      <c r="E22" s="177"/>
      <c r="F22" s="184"/>
      <c r="G22" s="177"/>
      <c r="H22" s="68">
        <f>SUM(D22*E22*F22*G22)</f>
        <v>0</v>
      </c>
      <c r="I22" s="84"/>
      <c r="J22" s="177"/>
      <c r="K22" s="184"/>
      <c r="L22" s="177"/>
      <c r="M22" s="85">
        <f>SUM(I22*J22*K22*L22)</f>
        <v>0</v>
      </c>
      <c r="N22" s="86"/>
      <c r="O22" s="205"/>
      <c r="P22" s="266"/>
      <c r="Q22" s="205"/>
      <c r="R22" s="58">
        <f>SUM(N22*O22*P22*Q22)</f>
        <v>0</v>
      </c>
      <c r="S22" s="59">
        <f>SUM(H22+M22+R22)</f>
        <v>0</v>
      </c>
      <c r="T22" s="60"/>
      <c r="U22" s="60">
        <f>S22+T22</f>
        <v>0</v>
      </c>
    </row>
    <row r="23" spans="1:161" s="79" customFormat="1" ht="24.75" customHeight="1">
      <c r="A23" s="672" t="s">
        <v>216</v>
      </c>
      <c r="B23" s="673"/>
      <c r="C23" s="673"/>
      <c r="D23" s="70"/>
      <c r="E23" s="565"/>
      <c r="F23" s="565"/>
      <c r="G23" s="565"/>
      <c r="H23" s="71">
        <f>SUM(H21:H22)</f>
        <v>600.00000000000011</v>
      </c>
      <c r="I23" s="70"/>
      <c r="J23" s="565"/>
      <c r="K23" s="565"/>
      <c r="L23" s="565"/>
      <c r="M23" s="71">
        <f>SUM(M21:M22)</f>
        <v>72</v>
      </c>
      <c r="N23" s="72"/>
      <c r="O23" s="73"/>
      <c r="P23" s="74"/>
      <c r="Q23" s="75"/>
      <c r="R23" s="76">
        <f>SUM(R21:R22)</f>
        <v>60</v>
      </c>
      <c r="S23" s="77">
        <f>SUM(S21:S22)</f>
        <v>732.00000000000011</v>
      </c>
      <c r="T23" s="78">
        <f>SUM(T21:T22)</f>
        <v>0</v>
      </c>
      <c r="U23" s="78">
        <f>S23+T23</f>
        <v>732.00000000000011</v>
      </c>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row>
    <row r="24" spans="1:161" s="492" customFormat="1" ht="25.5" customHeight="1">
      <c r="A24" s="46" t="s">
        <v>156</v>
      </c>
      <c r="B24" s="80"/>
      <c r="C24" s="47" t="s">
        <v>157</v>
      </c>
      <c r="D24" s="464" t="s">
        <v>217</v>
      </c>
      <c r="E24" s="465" t="s">
        <v>218</v>
      </c>
      <c r="F24" s="465" t="s">
        <v>219</v>
      </c>
      <c r="G24" s="465" t="s">
        <v>220</v>
      </c>
      <c r="H24" s="466"/>
      <c r="I24" s="464" t="s">
        <v>217</v>
      </c>
      <c r="J24" s="465" t="s">
        <v>221</v>
      </c>
      <c r="K24" s="465" t="s">
        <v>222</v>
      </c>
      <c r="L24" s="465" t="s">
        <v>220</v>
      </c>
      <c r="M24" s="466"/>
      <c r="N24" s="464" t="s">
        <v>217</v>
      </c>
      <c r="O24" s="465" t="s">
        <v>221</v>
      </c>
      <c r="P24" s="465" t="s">
        <v>222</v>
      </c>
      <c r="Q24" s="465" t="s">
        <v>220</v>
      </c>
      <c r="R24" s="466"/>
      <c r="S24" s="154"/>
      <c r="T24" s="48"/>
      <c r="U24" s="48"/>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491"/>
      <c r="BA24" s="491"/>
      <c r="BB24" s="491"/>
      <c r="BC24" s="491"/>
      <c r="BD24" s="491"/>
      <c r="BE24" s="491"/>
      <c r="BF24" s="491"/>
      <c r="BG24" s="491"/>
      <c r="BH24" s="491"/>
      <c r="BI24" s="491"/>
      <c r="BJ24" s="491"/>
      <c r="BK24" s="491"/>
      <c r="BL24" s="491"/>
      <c r="BM24" s="491"/>
      <c r="BN24" s="491"/>
      <c r="BO24" s="491"/>
      <c r="BP24" s="491"/>
      <c r="BQ24" s="491"/>
      <c r="BR24" s="491"/>
      <c r="BS24" s="491"/>
      <c r="BT24" s="491"/>
      <c r="BU24" s="491"/>
      <c r="BV24" s="491"/>
      <c r="BW24" s="491"/>
      <c r="BX24" s="491"/>
      <c r="BY24" s="491"/>
      <c r="BZ24" s="491"/>
      <c r="CA24" s="491"/>
      <c r="CB24" s="491"/>
      <c r="CC24" s="491"/>
      <c r="CD24" s="491"/>
      <c r="CE24" s="491"/>
      <c r="CF24" s="491"/>
      <c r="CG24" s="491"/>
      <c r="CH24" s="491"/>
      <c r="CI24" s="491"/>
      <c r="CJ24" s="491"/>
      <c r="CK24" s="491"/>
      <c r="CL24" s="491"/>
      <c r="CM24" s="491"/>
      <c r="CN24" s="491"/>
      <c r="CO24" s="491"/>
      <c r="CP24" s="491"/>
      <c r="CQ24" s="491"/>
      <c r="CR24" s="491"/>
      <c r="CS24" s="491"/>
      <c r="CT24" s="491"/>
      <c r="CU24" s="491"/>
      <c r="CV24" s="491"/>
      <c r="CW24" s="491"/>
      <c r="CX24" s="491"/>
      <c r="CY24" s="491"/>
      <c r="CZ24" s="491"/>
      <c r="DA24" s="491"/>
      <c r="DB24" s="491"/>
      <c r="DC24" s="491"/>
      <c r="DD24" s="491"/>
      <c r="DE24" s="491"/>
      <c r="DF24" s="491"/>
      <c r="DG24" s="491"/>
      <c r="DH24" s="491"/>
      <c r="DI24" s="491"/>
      <c r="DJ24" s="491"/>
      <c r="DK24" s="491"/>
      <c r="DL24" s="491"/>
      <c r="DM24" s="491"/>
      <c r="DN24" s="491"/>
      <c r="DO24" s="491"/>
      <c r="DP24" s="491"/>
      <c r="DQ24" s="491"/>
      <c r="DR24" s="491"/>
      <c r="DS24" s="491"/>
      <c r="DT24" s="491"/>
      <c r="DU24" s="491"/>
      <c r="DV24" s="491"/>
      <c r="DW24" s="491"/>
      <c r="DX24" s="491"/>
      <c r="DY24" s="491"/>
      <c r="DZ24" s="491"/>
      <c r="EA24" s="491"/>
      <c r="EB24" s="491"/>
      <c r="EC24" s="491"/>
      <c r="ED24" s="491"/>
      <c r="EE24" s="491"/>
      <c r="EF24" s="491"/>
      <c r="EG24" s="491"/>
      <c r="EH24" s="491"/>
      <c r="EI24" s="491"/>
      <c r="EJ24" s="491"/>
      <c r="EK24" s="491"/>
      <c r="EL24" s="491"/>
      <c r="EM24" s="491"/>
      <c r="EN24" s="491"/>
      <c r="EO24" s="491"/>
      <c r="EP24" s="491"/>
      <c r="EQ24" s="491"/>
      <c r="ER24" s="491"/>
      <c r="ES24" s="491"/>
      <c r="ET24" s="491"/>
      <c r="EU24" s="491"/>
      <c r="EV24" s="491"/>
      <c r="EW24" s="491"/>
      <c r="EX24" s="491"/>
      <c r="EY24" s="491"/>
      <c r="EZ24" s="491"/>
      <c r="FA24" s="491"/>
      <c r="FB24" s="491"/>
      <c r="FC24" s="491"/>
      <c r="FD24" s="491"/>
      <c r="FE24" s="491"/>
    </row>
    <row r="25" spans="1:161" ht="24.75" customHeight="1">
      <c r="A25" s="87" t="s">
        <v>223</v>
      </c>
      <c r="B25" s="88"/>
      <c r="C25" s="89" t="s">
        <v>224</v>
      </c>
      <c r="D25" s="569"/>
      <c r="E25" s="89"/>
      <c r="F25" s="89"/>
      <c r="G25" s="89"/>
      <c r="H25" s="90"/>
      <c r="I25" s="569"/>
      <c r="J25" s="89"/>
      <c r="K25" s="89"/>
      <c r="L25" s="89"/>
      <c r="M25" s="90"/>
      <c r="N25" s="566"/>
      <c r="O25" s="91"/>
      <c r="P25" s="92"/>
      <c r="Q25" s="93"/>
      <c r="R25" s="94"/>
      <c r="S25" s="603"/>
      <c r="T25" s="601"/>
      <c r="U25" s="602"/>
    </row>
    <row r="26" spans="1:161" ht="24.75" customHeight="1">
      <c r="A26" s="95" t="s">
        <v>225</v>
      </c>
      <c r="B26" s="95"/>
      <c r="C26" s="96"/>
      <c r="D26" s="649" t="s">
        <v>226</v>
      </c>
      <c r="E26" s="601"/>
      <c r="F26" s="601"/>
      <c r="G26" s="601"/>
      <c r="H26" s="611"/>
      <c r="I26" s="649" t="s">
        <v>226</v>
      </c>
      <c r="J26" s="601"/>
      <c r="K26" s="601"/>
      <c r="L26" s="601"/>
      <c r="M26" s="611"/>
      <c r="N26" s="649" t="s">
        <v>226</v>
      </c>
      <c r="O26" s="601"/>
      <c r="P26" s="601"/>
      <c r="Q26" s="601"/>
      <c r="R26" s="611"/>
      <c r="S26" s="603"/>
      <c r="T26" s="604"/>
      <c r="U26" s="605"/>
      <c r="V26" s="98"/>
    </row>
    <row r="27" spans="1:161" ht="51.75" customHeight="1">
      <c r="A27" s="647" t="s">
        <v>227</v>
      </c>
      <c r="B27" s="648"/>
      <c r="C27" s="61" t="s">
        <v>228</v>
      </c>
      <c r="D27" s="200">
        <v>3</v>
      </c>
      <c r="E27" s="275">
        <v>5</v>
      </c>
      <c r="F27" s="202">
        <v>600</v>
      </c>
      <c r="G27" s="203">
        <v>1</v>
      </c>
      <c r="H27" s="204">
        <f t="shared" ref="H27:H39" si="0">SUM(D27*E27*F27*G27)</f>
        <v>9000</v>
      </c>
      <c r="I27" s="62"/>
      <c r="J27" s="63"/>
      <c r="K27" s="183"/>
      <c r="L27" s="176"/>
      <c r="M27" s="68">
        <f t="shared" ref="M27:M29" si="1">SUM(I27*J27*K27*L27)</f>
        <v>0</v>
      </c>
      <c r="N27" s="99"/>
      <c r="O27" s="100"/>
      <c r="P27" s="267"/>
      <c r="Q27" s="102"/>
      <c r="R27" s="103">
        <f t="shared" ref="R27:R29" si="2">SUM(N27*O27*P27*Q27)</f>
        <v>0</v>
      </c>
      <c r="S27" s="276">
        <f t="shared" ref="S27:S29" si="3">SUM(H27+M27+R27)</f>
        <v>9000</v>
      </c>
      <c r="T27" s="60"/>
      <c r="U27" s="199">
        <f>S27+T27</f>
        <v>9000</v>
      </c>
      <c r="V27" s="98"/>
    </row>
    <row r="28" spans="1:161" ht="24.75" customHeight="1">
      <c r="A28" s="563" t="s">
        <v>229</v>
      </c>
      <c r="B28" s="564"/>
      <c r="C28" s="61" t="s">
        <v>230</v>
      </c>
      <c r="D28" s="62"/>
      <c r="E28" s="63"/>
      <c r="F28" s="183"/>
      <c r="G28" s="176"/>
      <c r="H28" s="68">
        <f t="shared" si="0"/>
        <v>0</v>
      </c>
      <c r="I28" s="62"/>
      <c r="J28" s="63"/>
      <c r="K28" s="183"/>
      <c r="L28" s="176"/>
      <c r="M28" s="68">
        <f t="shared" si="1"/>
        <v>0</v>
      </c>
      <c r="N28" s="99"/>
      <c r="O28" s="100"/>
      <c r="P28" s="267"/>
      <c r="Q28" s="102"/>
      <c r="R28" s="103">
        <f t="shared" si="2"/>
        <v>0</v>
      </c>
      <c r="S28" s="69">
        <f t="shared" si="3"/>
        <v>0</v>
      </c>
      <c r="T28" s="60"/>
      <c r="U28" s="60">
        <f>S28+T28</f>
        <v>0</v>
      </c>
      <c r="V28" s="98"/>
    </row>
    <row r="29" spans="1:161" ht="24.75" customHeight="1">
      <c r="A29" s="631" t="s">
        <v>231</v>
      </c>
      <c r="B29" s="632"/>
      <c r="C29" s="53" t="s">
        <v>232</v>
      </c>
      <c r="D29" s="62"/>
      <c r="E29" s="63"/>
      <c r="F29" s="183"/>
      <c r="G29" s="176"/>
      <c r="H29" s="68">
        <f t="shared" si="0"/>
        <v>0</v>
      </c>
      <c r="I29" s="62"/>
      <c r="J29" s="63"/>
      <c r="K29" s="183"/>
      <c r="L29" s="176"/>
      <c r="M29" s="68">
        <f t="shared" si="1"/>
        <v>0</v>
      </c>
      <c r="N29" s="99"/>
      <c r="O29" s="100"/>
      <c r="P29" s="267"/>
      <c r="Q29" s="104"/>
      <c r="R29" s="103">
        <f t="shared" si="2"/>
        <v>0</v>
      </c>
      <c r="S29" s="69">
        <f t="shared" si="3"/>
        <v>0</v>
      </c>
      <c r="T29" s="60"/>
      <c r="U29" s="60">
        <f>S29+T29</f>
        <v>0</v>
      </c>
      <c r="V29" s="98"/>
    </row>
    <row r="30" spans="1:161" ht="24.75" customHeight="1">
      <c r="A30" s="105" t="s">
        <v>233</v>
      </c>
      <c r="B30" s="106"/>
      <c r="C30" s="107" t="s">
        <v>234</v>
      </c>
      <c r="D30" s="650"/>
      <c r="E30" s="651"/>
      <c r="F30" s="651"/>
      <c r="G30" s="651"/>
      <c r="H30" s="652"/>
      <c r="I30" s="650"/>
      <c r="J30" s="651"/>
      <c r="K30" s="651"/>
      <c r="L30" s="651"/>
      <c r="M30" s="652"/>
      <c r="N30" s="653"/>
      <c r="O30" s="654"/>
      <c r="P30" s="654"/>
      <c r="Q30" s="654"/>
      <c r="R30" s="655"/>
      <c r="S30" s="603"/>
      <c r="T30" s="601"/>
      <c r="U30" s="602"/>
      <c r="V30" s="98"/>
    </row>
    <row r="31" spans="1:161" ht="24.75" customHeight="1">
      <c r="A31" s="630" t="s">
        <v>225</v>
      </c>
      <c r="B31" s="683"/>
      <c r="C31" s="684"/>
      <c r="D31" s="636" t="s">
        <v>235</v>
      </c>
      <c r="E31" s="637"/>
      <c r="F31" s="637"/>
      <c r="G31" s="637"/>
      <c r="H31" s="638"/>
      <c r="I31" s="636" t="s">
        <v>235</v>
      </c>
      <c r="J31" s="637"/>
      <c r="K31" s="637"/>
      <c r="L31" s="637"/>
      <c r="M31" s="638"/>
      <c r="N31" s="636" t="s">
        <v>235</v>
      </c>
      <c r="O31" s="637"/>
      <c r="P31" s="637"/>
      <c r="Q31" s="637"/>
      <c r="R31" s="638"/>
      <c r="S31" s="603"/>
      <c r="T31" s="604"/>
      <c r="U31" s="605"/>
      <c r="V31" s="98"/>
    </row>
    <row r="32" spans="1:161" ht="52.5" customHeight="1">
      <c r="A32" s="656" t="s">
        <v>236</v>
      </c>
      <c r="B32" s="657"/>
      <c r="C32" s="97" t="s">
        <v>228</v>
      </c>
      <c r="D32" s="244"/>
      <c r="E32" s="181"/>
      <c r="F32" s="245"/>
      <c r="G32" s="246"/>
      <c r="H32" s="68">
        <f t="shared" ref="H32:H34" si="4">SUM(D32*E32*F32*G32)</f>
        <v>0</v>
      </c>
      <c r="I32" s="99"/>
      <c r="J32" s="110"/>
      <c r="K32" s="206"/>
      <c r="L32" s="178"/>
      <c r="M32" s="68">
        <f t="shared" ref="M32:M34" si="5">SUM(I32*J32*K32*L32)</f>
        <v>0</v>
      </c>
      <c r="N32" s="99"/>
      <c r="O32" s="100"/>
      <c r="P32" s="267"/>
      <c r="Q32" s="102"/>
      <c r="R32" s="103">
        <f t="shared" ref="R32:R34" si="6">SUM(N32*O32*P32*Q32)</f>
        <v>0</v>
      </c>
      <c r="S32" s="69">
        <f t="shared" ref="S32:S34" si="7">SUM(H32+M32+R32)</f>
        <v>0</v>
      </c>
      <c r="T32" s="111"/>
      <c r="U32" s="60">
        <f t="shared" ref="U32:U33" si="8">S32+T32</f>
        <v>0</v>
      </c>
      <c r="V32" s="98"/>
    </row>
    <row r="33" spans="1:161" ht="24.75" customHeight="1">
      <c r="A33" s="656" t="s">
        <v>237</v>
      </c>
      <c r="B33" s="657"/>
      <c r="C33" s="97" t="s">
        <v>230</v>
      </c>
      <c r="D33" s="244"/>
      <c r="E33" s="181"/>
      <c r="F33" s="245"/>
      <c r="G33" s="246"/>
      <c r="H33" s="68">
        <f t="shared" si="4"/>
        <v>0</v>
      </c>
      <c r="I33" s="99"/>
      <c r="J33" s="110"/>
      <c r="K33" s="206"/>
      <c r="L33" s="178"/>
      <c r="M33" s="68">
        <f t="shared" si="5"/>
        <v>0</v>
      </c>
      <c r="N33" s="99"/>
      <c r="O33" s="100"/>
      <c r="P33" s="267"/>
      <c r="Q33" s="102"/>
      <c r="R33" s="103">
        <f t="shared" si="6"/>
        <v>0</v>
      </c>
      <c r="S33" s="69">
        <f t="shared" si="7"/>
        <v>0</v>
      </c>
      <c r="T33" s="111"/>
      <c r="U33" s="60">
        <f t="shared" si="8"/>
        <v>0</v>
      </c>
      <c r="V33" s="98"/>
    </row>
    <row r="34" spans="1:161" ht="24.75" customHeight="1">
      <c r="A34" s="631" t="s">
        <v>238</v>
      </c>
      <c r="B34" s="632"/>
      <c r="C34" s="53" t="s">
        <v>239</v>
      </c>
      <c r="D34" s="62"/>
      <c r="E34" s="63"/>
      <c r="F34" s="183"/>
      <c r="G34" s="176"/>
      <c r="H34" s="68">
        <f t="shared" si="4"/>
        <v>0</v>
      </c>
      <c r="I34" s="62"/>
      <c r="J34" s="63"/>
      <c r="K34" s="183"/>
      <c r="L34" s="176"/>
      <c r="M34" s="68">
        <f t="shared" si="5"/>
        <v>0</v>
      </c>
      <c r="N34" s="99"/>
      <c r="O34" s="100"/>
      <c r="P34" s="267"/>
      <c r="Q34" s="104"/>
      <c r="R34" s="103">
        <f t="shared" si="6"/>
        <v>0</v>
      </c>
      <c r="S34" s="69">
        <f t="shared" si="7"/>
        <v>0</v>
      </c>
      <c r="T34" s="60"/>
      <c r="U34" s="60">
        <f>S34+T34</f>
        <v>0</v>
      </c>
      <c r="V34" s="98"/>
    </row>
    <row r="35" spans="1:161" s="109" customFormat="1" ht="24.75" customHeight="1">
      <c r="A35" s="105" t="s">
        <v>240</v>
      </c>
      <c r="B35" s="106"/>
      <c r="C35" s="107" t="s">
        <v>241</v>
      </c>
      <c r="D35" s="650"/>
      <c r="E35" s="651"/>
      <c r="F35" s="651"/>
      <c r="G35" s="651"/>
      <c r="H35" s="652"/>
      <c r="I35" s="650"/>
      <c r="J35" s="651"/>
      <c r="K35" s="651"/>
      <c r="L35" s="651"/>
      <c r="M35" s="652"/>
      <c r="N35" s="653"/>
      <c r="O35" s="654"/>
      <c r="P35" s="654"/>
      <c r="Q35" s="654"/>
      <c r="R35" s="655"/>
      <c r="S35" s="210"/>
      <c r="T35" s="211"/>
      <c r="U35" s="211"/>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c r="CH35" s="108"/>
      <c r="CI35" s="108"/>
      <c r="CJ35" s="108"/>
      <c r="CK35" s="108"/>
      <c r="CL35" s="108"/>
      <c r="CM35" s="108"/>
      <c r="CN35" s="108"/>
      <c r="CO35" s="108"/>
      <c r="CP35" s="108"/>
      <c r="CQ35" s="108"/>
      <c r="CR35" s="108"/>
      <c r="CS35" s="108"/>
      <c r="CT35" s="108"/>
      <c r="CU35" s="108"/>
      <c r="CV35" s="108"/>
      <c r="CW35" s="108"/>
      <c r="CX35" s="108"/>
      <c r="CY35" s="108"/>
      <c r="CZ35" s="108"/>
      <c r="DA35" s="108"/>
      <c r="DB35" s="108"/>
      <c r="DC35" s="108"/>
      <c r="DD35" s="108"/>
      <c r="DE35" s="108"/>
      <c r="DF35" s="108"/>
      <c r="DG35" s="108"/>
      <c r="DH35" s="108"/>
      <c r="DI35" s="108"/>
      <c r="DJ35" s="108"/>
      <c r="DK35" s="108"/>
      <c r="DL35" s="108"/>
      <c r="DM35" s="108"/>
      <c r="DN35" s="108"/>
      <c r="DO35" s="108"/>
      <c r="DP35" s="108"/>
      <c r="DQ35" s="108"/>
      <c r="DR35" s="108"/>
      <c r="DS35" s="108"/>
      <c r="DT35" s="108"/>
      <c r="DU35" s="108"/>
      <c r="DV35" s="108"/>
      <c r="DW35" s="108"/>
      <c r="DX35" s="108"/>
      <c r="DY35" s="108"/>
      <c r="DZ35" s="108"/>
      <c r="EA35" s="108"/>
      <c r="EB35" s="108"/>
      <c r="EC35" s="108"/>
      <c r="ED35" s="108"/>
      <c r="EE35" s="108"/>
      <c r="EF35" s="108"/>
      <c r="EG35" s="108"/>
      <c r="EH35" s="108"/>
      <c r="EI35" s="108"/>
      <c r="EJ35" s="108"/>
      <c r="EK35" s="108"/>
      <c r="EL35" s="108"/>
      <c r="EM35" s="108"/>
      <c r="EN35" s="108"/>
      <c r="EO35" s="108"/>
      <c r="EP35" s="108"/>
      <c r="EQ35" s="108"/>
      <c r="ER35" s="108"/>
      <c r="ES35" s="108"/>
      <c r="ET35" s="108"/>
      <c r="EU35" s="108"/>
      <c r="EV35" s="108"/>
      <c r="EW35" s="108"/>
      <c r="EX35" s="108"/>
      <c r="EY35" s="108"/>
      <c r="EZ35" s="108"/>
      <c r="FA35" s="108"/>
      <c r="FB35" s="108"/>
      <c r="FC35" s="108"/>
      <c r="FD35" s="108"/>
      <c r="FE35" s="108"/>
    </row>
    <row r="36" spans="1:161" ht="24.75" customHeight="1">
      <c r="A36" s="630" t="s">
        <v>225</v>
      </c>
      <c r="B36" s="683"/>
      <c r="C36" s="684"/>
      <c r="D36" s="636" t="s">
        <v>235</v>
      </c>
      <c r="E36" s="637"/>
      <c r="F36" s="637"/>
      <c r="G36" s="637"/>
      <c r="H36" s="638"/>
      <c r="I36" s="636" t="s">
        <v>235</v>
      </c>
      <c r="J36" s="637"/>
      <c r="K36" s="637"/>
      <c r="L36" s="637"/>
      <c r="M36" s="638"/>
      <c r="N36" s="636" t="s">
        <v>235</v>
      </c>
      <c r="O36" s="637"/>
      <c r="P36" s="637"/>
      <c r="Q36" s="637"/>
      <c r="R36" s="638"/>
      <c r="S36" s="639"/>
      <c r="T36" s="640"/>
      <c r="U36" s="641"/>
      <c r="V36" s="98"/>
    </row>
    <row r="37" spans="1:161" ht="51" customHeight="1">
      <c r="A37" s="656" t="s">
        <v>242</v>
      </c>
      <c r="B37" s="657"/>
      <c r="C37" s="97" t="s">
        <v>228</v>
      </c>
      <c r="D37" s="244"/>
      <c r="E37" s="181"/>
      <c r="F37" s="245"/>
      <c r="G37" s="246"/>
      <c r="H37" s="68">
        <f t="shared" si="0"/>
        <v>0</v>
      </c>
      <c r="I37" s="99"/>
      <c r="J37" s="110"/>
      <c r="K37" s="206"/>
      <c r="L37" s="178"/>
      <c r="M37" s="68">
        <f t="shared" ref="M37:M39" si="9">SUM(I37*J37*K37*L37)</f>
        <v>0</v>
      </c>
      <c r="N37" s="99"/>
      <c r="O37" s="100"/>
      <c r="P37" s="267"/>
      <c r="Q37" s="102"/>
      <c r="R37" s="103">
        <f t="shared" ref="R37:R39" si="10">SUM(N37*O37*P37*Q37)</f>
        <v>0</v>
      </c>
      <c r="S37" s="69">
        <f t="shared" ref="S37:S39" si="11">SUM(H37+M37+R37)</f>
        <v>0</v>
      </c>
      <c r="T37" s="111"/>
      <c r="U37" s="60">
        <f t="shared" ref="U37:U38" si="12">S37+T37</f>
        <v>0</v>
      </c>
    </row>
    <row r="38" spans="1:161" ht="24.75" customHeight="1">
      <c r="A38" s="656" t="s">
        <v>243</v>
      </c>
      <c r="B38" s="657"/>
      <c r="C38" s="97" t="s">
        <v>230</v>
      </c>
      <c r="D38" s="244"/>
      <c r="E38" s="181"/>
      <c r="F38" s="245"/>
      <c r="G38" s="246"/>
      <c r="H38" s="68">
        <f t="shared" si="0"/>
        <v>0</v>
      </c>
      <c r="I38" s="99"/>
      <c r="J38" s="110"/>
      <c r="K38" s="206"/>
      <c r="L38" s="178"/>
      <c r="M38" s="68">
        <f t="shared" si="9"/>
        <v>0</v>
      </c>
      <c r="N38" s="99"/>
      <c r="O38" s="100"/>
      <c r="P38" s="267"/>
      <c r="Q38" s="102"/>
      <c r="R38" s="103">
        <f t="shared" si="10"/>
        <v>0</v>
      </c>
      <c r="S38" s="69">
        <f t="shared" si="11"/>
        <v>0</v>
      </c>
      <c r="T38" s="111"/>
      <c r="U38" s="60">
        <f t="shared" si="12"/>
        <v>0</v>
      </c>
    </row>
    <row r="39" spans="1:161" ht="24.75" customHeight="1">
      <c r="A39" s="631" t="s">
        <v>244</v>
      </c>
      <c r="B39" s="632"/>
      <c r="C39" s="53" t="s">
        <v>239</v>
      </c>
      <c r="D39" s="62"/>
      <c r="E39" s="63"/>
      <c r="F39" s="183"/>
      <c r="G39" s="176"/>
      <c r="H39" s="68">
        <f t="shared" si="0"/>
        <v>0</v>
      </c>
      <c r="I39" s="62"/>
      <c r="J39" s="63"/>
      <c r="K39" s="183"/>
      <c r="L39" s="176"/>
      <c r="M39" s="68">
        <f t="shared" si="9"/>
        <v>0</v>
      </c>
      <c r="N39" s="99"/>
      <c r="O39" s="100"/>
      <c r="P39" s="267"/>
      <c r="Q39" s="104"/>
      <c r="R39" s="103">
        <f t="shared" si="10"/>
        <v>0</v>
      </c>
      <c r="S39" s="69">
        <f t="shared" si="11"/>
        <v>0</v>
      </c>
      <c r="T39" s="60"/>
      <c r="U39" s="60">
        <f>S39+T39</f>
        <v>0</v>
      </c>
    </row>
    <row r="40" spans="1:161" s="83" customFormat="1" ht="24.75" customHeight="1">
      <c r="A40" s="676" t="s">
        <v>245</v>
      </c>
      <c r="B40" s="677"/>
      <c r="C40" s="677"/>
      <c r="D40" s="112"/>
      <c r="E40" s="560"/>
      <c r="F40" s="560"/>
      <c r="G40" s="560"/>
      <c r="H40" s="113">
        <f>SUM(H27:H39)</f>
        <v>9000</v>
      </c>
      <c r="I40" s="112"/>
      <c r="J40" s="560"/>
      <c r="K40" s="560"/>
      <c r="L40" s="560"/>
      <c r="M40" s="113">
        <f>SUM(M27:M39)</f>
        <v>0</v>
      </c>
      <c r="N40" s="114"/>
      <c r="O40" s="115"/>
      <c r="P40" s="116"/>
      <c r="Q40" s="115"/>
      <c r="R40" s="117">
        <f>SUM(R27:R39)</f>
        <v>0</v>
      </c>
      <c r="S40" s="118">
        <f>SUM(S27:S39)</f>
        <v>9000</v>
      </c>
      <c r="T40" s="78">
        <f>SUM(T27:T39)</f>
        <v>0</v>
      </c>
      <c r="U40" s="78">
        <f>S40+T40</f>
        <v>9000</v>
      </c>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row>
    <row r="41" spans="1:161" s="497" customFormat="1" ht="24.75" customHeight="1">
      <c r="A41" s="119" t="s">
        <v>158</v>
      </c>
      <c r="B41" s="120"/>
      <c r="C41" s="121" t="s">
        <v>246</v>
      </c>
      <c r="D41" s="464"/>
      <c r="E41" s="465" t="s">
        <v>247</v>
      </c>
      <c r="F41" s="493" t="s">
        <v>219</v>
      </c>
      <c r="G41" s="494" t="s">
        <v>220</v>
      </c>
      <c r="H41" s="468"/>
      <c r="I41" s="469"/>
      <c r="J41" s="465" t="s">
        <v>248</v>
      </c>
      <c r="K41" s="493" t="s">
        <v>222</v>
      </c>
      <c r="L41" s="494" t="s">
        <v>220</v>
      </c>
      <c r="M41" s="468"/>
      <c r="N41" s="464"/>
      <c r="O41" s="465" t="s">
        <v>248</v>
      </c>
      <c r="P41" s="493" t="s">
        <v>222</v>
      </c>
      <c r="Q41" s="494" t="s">
        <v>220</v>
      </c>
      <c r="R41" s="466"/>
      <c r="S41" s="495"/>
      <c r="T41" s="48"/>
      <c r="U41" s="48"/>
      <c r="V41" s="496"/>
    </row>
    <row r="42" spans="1:161" ht="24.75" customHeight="1">
      <c r="A42" s="87" t="s">
        <v>249</v>
      </c>
      <c r="B42" s="88"/>
      <c r="C42" s="89" t="s">
        <v>159</v>
      </c>
      <c r="D42" s="569"/>
      <c r="E42" s="89"/>
      <c r="F42" s="89"/>
      <c r="G42" s="89"/>
      <c r="H42" s="90"/>
      <c r="I42" s="569"/>
      <c r="J42" s="89"/>
      <c r="K42" s="89"/>
      <c r="L42" s="89"/>
      <c r="M42" s="90"/>
      <c r="N42" s="566"/>
      <c r="O42" s="91"/>
      <c r="P42" s="92"/>
      <c r="Q42" s="93"/>
      <c r="R42" s="94"/>
      <c r="S42" s="603"/>
      <c r="T42" s="601"/>
      <c r="U42" s="602"/>
      <c r="V42" s="98"/>
    </row>
    <row r="43" spans="1:161" ht="24.75" customHeight="1">
      <c r="A43" s="629" t="s">
        <v>250</v>
      </c>
      <c r="B43" s="629"/>
      <c r="C43" s="630"/>
      <c r="D43" s="618" t="s">
        <v>251</v>
      </c>
      <c r="E43" s="619"/>
      <c r="F43" s="619"/>
      <c r="G43" s="619"/>
      <c r="H43" s="620"/>
      <c r="I43" s="615" t="s">
        <v>252</v>
      </c>
      <c r="J43" s="616"/>
      <c r="K43" s="616"/>
      <c r="L43" s="616"/>
      <c r="M43" s="617"/>
      <c r="N43" s="615" t="s">
        <v>252</v>
      </c>
      <c r="O43" s="616"/>
      <c r="P43" s="616"/>
      <c r="Q43" s="616"/>
      <c r="R43" s="617"/>
      <c r="S43" s="600"/>
      <c r="T43" s="601"/>
      <c r="U43" s="602"/>
      <c r="V43" s="98"/>
    </row>
    <row r="44" spans="1:161" s="79" customFormat="1" ht="15.6">
      <c r="A44" s="631" t="s">
        <v>253</v>
      </c>
      <c r="B44" s="632"/>
      <c r="C44" s="572" t="s">
        <v>254</v>
      </c>
      <c r="D44" s="207"/>
      <c r="E44" s="197">
        <v>1</v>
      </c>
      <c r="F44" s="194">
        <v>10100</v>
      </c>
      <c r="G44" s="195">
        <v>1</v>
      </c>
      <c r="H44" s="196">
        <f>SUM(E44*F44*G44)</f>
        <v>10100</v>
      </c>
      <c r="I44" s="207"/>
      <c r="J44" s="55">
        <v>1</v>
      </c>
      <c r="K44" s="182">
        <v>20000</v>
      </c>
      <c r="L44" s="179">
        <v>1</v>
      </c>
      <c r="M44" s="68">
        <f>SUM(J44*K44*L44)</f>
        <v>20000</v>
      </c>
      <c r="N44" s="209"/>
      <c r="O44" s="122">
        <v>1</v>
      </c>
      <c r="P44" s="188">
        <v>30000</v>
      </c>
      <c r="Q44" s="123">
        <v>0.5</v>
      </c>
      <c r="R44" s="103">
        <f>SUM(O44*P44*Q44)</f>
        <v>15000</v>
      </c>
      <c r="S44" s="276">
        <f>SUM(H44+M44+R44)</f>
        <v>45100</v>
      </c>
      <c r="T44" s="60"/>
      <c r="U44" s="199">
        <f>S44+T44</f>
        <v>45100</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row>
    <row r="45" spans="1:161" s="79" customFormat="1" ht="31.15">
      <c r="A45" s="561" t="s">
        <v>255</v>
      </c>
      <c r="B45" s="562"/>
      <c r="C45" s="572" t="s">
        <v>256</v>
      </c>
      <c r="D45" s="207"/>
      <c r="E45" s="197">
        <v>1</v>
      </c>
      <c r="F45" s="194">
        <v>11000</v>
      </c>
      <c r="G45" s="195">
        <v>1</v>
      </c>
      <c r="H45" s="196">
        <f>SUM(E45*F45*G45)</f>
        <v>11000</v>
      </c>
      <c r="I45" s="207"/>
      <c r="J45" s="55">
        <v>1</v>
      </c>
      <c r="K45" s="182">
        <v>30000</v>
      </c>
      <c r="L45" s="179">
        <v>1</v>
      </c>
      <c r="M45" s="68">
        <f>SUM(J45*K45*L45)</f>
        <v>30000</v>
      </c>
      <c r="N45" s="209"/>
      <c r="O45" s="122">
        <v>1</v>
      </c>
      <c r="P45" s="188">
        <v>25000</v>
      </c>
      <c r="Q45" s="123">
        <v>1</v>
      </c>
      <c r="R45" s="103">
        <f>SUM(O45*P45*Q45)</f>
        <v>25000</v>
      </c>
      <c r="S45" s="276">
        <f>SUM(H45+M45+R45)</f>
        <v>66000</v>
      </c>
      <c r="T45" s="60"/>
      <c r="U45" s="199">
        <f>S45+T45</f>
        <v>66000</v>
      </c>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row>
    <row r="46" spans="1:161" s="79" customFormat="1" ht="15.75" customHeight="1">
      <c r="A46" s="629" t="s">
        <v>250</v>
      </c>
      <c r="B46" s="629"/>
      <c r="C46" s="630"/>
      <c r="D46" s="618" t="s">
        <v>257</v>
      </c>
      <c r="E46" s="619"/>
      <c r="F46" s="619"/>
      <c r="G46" s="619"/>
      <c r="H46" s="620"/>
      <c r="I46" s="615" t="s">
        <v>257</v>
      </c>
      <c r="J46" s="616"/>
      <c r="K46" s="616"/>
      <c r="L46" s="616"/>
      <c r="M46" s="617"/>
      <c r="N46" s="615" t="s">
        <v>257</v>
      </c>
      <c r="O46" s="616"/>
      <c r="P46" s="616"/>
      <c r="Q46" s="616"/>
      <c r="R46" s="617"/>
      <c r="S46" s="606"/>
      <c r="T46" s="601"/>
      <c r="U46" s="602"/>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row>
    <row r="47" spans="1:161" s="79" customFormat="1" ht="15.6">
      <c r="A47" s="631" t="s">
        <v>258</v>
      </c>
      <c r="B47" s="632"/>
      <c r="C47" s="572" t="s">
        <v>259</v>
      </c>
      <c r="D47" s="207"/>
      <c r="E47" s="197">
        <v>2</v>
      </c>
      <c r="F47" s="194">
        <v>11000</v>
      </c>
      <c r="G47" s="195">
        <v>1</v>
      </c>
      <c r="H47" s="196">
        <f>SUM(E47*F47*G47)</f>
        <v>22000</v>
      </c>
      <c r="I47" s="207"/>
      <c r="J47" s="197">
        <v>1</v>
      </c>
      <c r="K47" s="194">
        <v>25000</v>
      </c>
      <c r="L47" s="292">
        <v>1</v>
      </c>
      <c r="M47" s="204">
        <f>SUM(J47*K47*L47)</f>
        <v>25000</v>
      </c>
      <c r="N47" s="209"/>
      <c r="O47" s="122">
        <v>1</v>
      </c>
      <c r="P47" s="188">
        <v>20000</v>
      </c>
      <c r="Q47" s="123">
        <v>1</v>
      </c>
      <c r="R47" s="103">
        <f>SUM(O47*P47*Q47)</f>
        <v>20000</v>
      </c>
      <c r="S47" s="276">
        <f>SUM(H47+M47+R47)</f>
        <v>67000</v>
      </c>
      <c r="T47" s="60"/>
      <c r="U47" s="199">
        <f>S47+T47</f>
        <v>67000</v>
      </c>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row>
    <row r="48" spans="1:161" s="79" customFormat="1" ht="15.6">
      <c r="A48" s="631" t="s">
        <v>260</v>
      </c>
      <c r="B48" s="632"/>
      <c r="C48" s="572" t="s">
        <v>259</v>
      </c>
      <c r="D48" s="207"/>
      <c r="E48" s="197"/>
      <c r="F48" s="194"/>
      <c r="G48" s="195"/>
      <c r="H48" s="196">
        <f>SUM(E48*F48*G48)</f>
        <v>0</v>
      </c>
      <c r="I48" s="207"/>
      <c r="J48" s="55"/>
      <c r="K48" s="182"/>
      <c r="L48" s="179"/>
      <c r="M48" s="68">
        <f>SUM(J48*K48*L48)</f>
        <v>0</v>
      </c>
      <c r="N48" s="209"/>
      <c r="O48" s="122"/>
      <c r="P48" s="188"/>
      <c r="Q48" s="123"/>
      <c r="R48" s="103">
        <f>SUM(O48*P48*Q48)</f>
        <v>0</v>
      </c>
      <c r="S48" s="276">
        <f>SUM(H48+M48+R48)</f>
        <v>0</v>
      </c>
      <c r="T48" s="60"/>
      <c r="U48" s="199">
        <f>S48+T48</f>
        <v>0</v>
      </c>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row>
    <row r="49" spans="1:161" s="83" customFormat="1" ht="24.75" customHeight="1" thickBot="1">
      <c r="A49" s="676" t="s">
        <v>261</v>
      </c>
      <c r="B49" s="677"/>
      <c r="C49" s="677" t="s">
        <v>262</v>
      </c>
      <c r="D49" s="112"/>
      <c r="E49" s="560"/>
      <c r="F49" s="560"/>
      <c r="G49" s="560"/>
      <c r="H49" s="113">
        <f>SUM(H44:H48)</f>
        <v>43100</v>
      </c>
      <c r="I49" s="112"/>
      <c r="J49" s="560"/>
      <c r="K49" s="560"/>
      <c r="L49" s="560"/>
      <c r="M49" s="113">
        <f>SUM(M44:M48)</f>
        <v>75000</v>
      </c>
      <c r="N49" s="114"/>
      <c r="O49" s="115"/>
      <c r="P49" s="116"/>
      <c r="Q49" s="115"/>
      <c r="R49" s="117">
        <f>SUM(R44:R48)</f>
        <v>60000</v>
      </c>
      <c r="S49" s="472">
        <f>SUM(S44:S48)</f>
        <v>178100</v>
      </c>
      <c r="T49" s="473">
        <f>SUM(T44:T48)</f>
        <v>0</v>
      </c>
      <c r="U49" s="473">
        <f>S49+T49</f>
        <v>178100</v>
      </c>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c r="EO49" s="82"/>
      <c r="EP49" s="82"/>
      <c r="EQ49" s="82"/>
      <c r="ER49" s="82"/>
      <c r="ES49" s="82"/>
      <c r="ET49" s="82"/>
      <c r="EU49" s="82"/>
      <c r="EV49" s="82"/>
      <c r="EW49" s="82"/>
      <c r="EX49" s="82"/>
      <c r="EY49" s="82"/>
      <c r="EZ49" s="82"/>
      <c r="FA49" s="82"/>
      <c r="FB49" s="82"/>
      <c r="FC49" s="82"/>
      <c r="FD49" s="82"/>
      <c r="FE49" s="82"/>
    </row>
    <row r="50" spans="1:161" s="497" customFormat="1" ht="28.5" customHeight="1" thickBot="1">
      <c r="A50" s="119" t="s">
        <v>160</v>
      </c>
      <c r="B50" s="120"/>
      <c r="C50" s="121" t="s">
        <v>263</v>
      </c>
      <c r="D50" s="498"/>
      <c r="E50" s="499" t="s">
        <v>264</v>
      </c>
      <c r="F50" s="500" t="s">
        <v>219</v>
      </c>
      <c r="G50" s="501" t="s">
        <v>220</v>
      </c>
      <c r="H50" s="470"/>
      <c r="I50" s="471"/>
      <c r="J50" s="499" t="s">
        <v>264</v>
      </c>
      <c r="K50" s="500" t="s">
        <v>219</v>
      </c>
      <c r="L50" s="501" t="s">
        <v>220</v>
      </c>
      <c r="M50" s="470"/>
      <c r="N50" s="498"/>
      <c r="O50" s="499" t="s">
        <v>264</v>
      </c>
      <c r="P50" s="500" t="s">
        <v>219</v>
      </c>
      <c r="Q50" s="501" t="s">
        <v>220</v>
      </c>
      <c r="R50" s="502"/>
      <c r="S50" s="503"/>
      <c r="T50" s="474"/>
      <c r="U50" s="475"/>
    </row>
    <row r="51" spans="1:161" ht="24.75" customHeight="1">
      <c r="A51" s="685" t="s">
        <v>265</v>
      </c>
      <c r="B51" s="686"/>
      <c r="C51" s="294" t="s">
        <v>161</v>
      </c>
      <c r="D51" s="624"/>
      <c r="E51" s="608"/>
      <c r="F51" s="608"/>
      <c r="G51" s="608"/>
      <c r="H51" s="625"/>
      <c r="I51" s="626"/>
      <c r="J51" s="608"/>
      <c r="K51" s="608"/>
      <c r="L51" s="608"/>
      <c r="M51" s="625"/>
      <c r="N51" s="624"/>
      <c r="O51" s="627"/>
      <c r="P51" s="627"/>
      <c r="Q51" s="627"/>
      <c r="R51" s="628"/>
      <c r="S51" s="607"/>
      <c r="T51" s="608"/>
      <c r="U51" s="609"/>
    </row>
    <row r="52" spans="1:161" ht="25.5" customHeight="1">
      <c r="A52" s="629" t="s">
        <v>225</v>
      </c>
      <c r="B52" s="629"/>
      <c r="C52" s="630"/>
      <c r="D52" s="633" t="s">
        <v>251</v>
      </c>
      <c r="E52" s="634"/>
      <c r="F52" s="634"/>
      <c r="G52" s="634"/>
      <c r="H52" s="635"/>
      <c r="I52" s="633" t="s">
        <v>251</v>
      </c>
      <c r="J52" s="634"/>
      <c r="K52" s="634"/>
      <c r="L52" s="634"/>
      <c r="M52" s="635"/>
      <c r="N52" s="633" t="s">
        <v>251</v>
      </c>
      <c r="O52" s="634"/>
      <c r="P52" s="634"/>
      <c r="Q52" s="634"/>
      <c r="R52" s="635"/>
      <c r="S52" s="621"/>
      <c r="T52" s="622"/>
      <c r="U52" s="623"/>
      <c r="V52" s="98"/>
    </row>
    <row r="53" spans="1:161" ht="28.5" customHeight="1">
      <c r="A53" s="631" t="s">
        <v>266</v>
      </c>
      <c r="B53" s="632"/>
      <c r="C53" s="53" t="s">
        <v>267</v>
      </c>
      <c r="D53" s="208"/>
      <c r="E53" s="197">
        <v>2</v>
      </c>
      <c r="F53" s="194">
        <v>250</v>
      </c>
      <c r="G53" s="195">
        <v>1</v>
      </c>
      <c r="H53" s="204">
        <f>SUM(E53*F53*G53)</f>
        <v>500</v>
      </c>
      <c r="I53" s="208"/>
      <c r="J53" s="55">
        <v>2</v>
      </c>
      <c r="K53" s="182">
        <v>222</v>
      </c>
      <c r="L53" s="175">
        <v>1</v>
      </c>
      <c r="M53" s="56">
        <f>SUM(J53*K53*L53)</f>
        <v>444</v>
      </c>
      <c r="N53" s="247"/>
      <c r="O53" s="122">
        <v>2</v>
      </c>
      <c r="P53" s="268">
        <v>200</v>
      </c>
      <c r="Q53" s="124">
        <v>0.75</v>
      </c>
      <c r="R53" s="125">
        <f>SUM(O53*P53*Q53)</f>
        <v>300</v>
      </c>
      <c r="S53" s="276">
        <f>SUM(H53+M53+R53)</f>
        <v>1244</v>
      </c>
      <c r="T53" s="60"/>
      <c r="U53" s="199">
        <f>S53+T53</f>
        <v>1244</v>
      </c>
    </row>
    <row r="54" spans="1:161" ht="26.25" customHeight="1">
      <c r="A54" s="629" t="s">
        <v>225</v>
      </c>
      <c r="B54" s="629"/>
      <c r="C54" s="630"/>
      <c r="D54" s="610"/>
      <c r="E54" s="601"/>
      <c r="F54" s="601"/>
      <c r="G54" s="601"/>
      <c r="H54" s="611"/>
      <c r="I54" s="610"/>
      <c r="J54" s="601"/>
      <c r="K54" s="601"/>
      <c r="L54" s="601"/>
      <c r="M54" s="611"/>
      <c r="N54" s="612"/>
      <c r="O54" s="613"/>
      <c r="P54" s="613"/>
      <c r="Q54" s="613"/>
      <c r="R54" s="614"/>
      <c r="S54" s="606"/>
      <c r="T54" s="604"/>
      <c r="U54" s="605"/>
    </row>
    <row r="55" spans="1:161" ht="34.5" customHeight="1">
      <c r="A55" s="631" t="s">
        <v>268</v>
      </c>
      <c r="B55" s="632"/>
      <c r="C55" s="53" t="s">
        <v>269</v>
      </c>
      <c r="D55" s="296"/>
      <c r="E55" s="297">
        <v>1</v>
      </c>
      <c r="F55" s="298">
        <v>111</v>
      </c>
      <c r="G55" s="299">
        <v>1</v>
      </c>
      <c r="H55" s="204">
        <f>SUM(E55*F55*G55)</f>
        <v>111</v>
      </c>
      <c r="I55" s="296"/>
      <c r="J55" s="300">
        <v>5</v>
      </c>
      <c r="K55" s="301">
        <v>550</v>
      </c>
      <c r="L55" s="302">
        <v>0.5</v>
      </c>
      <c r="M55" s="56">
        <f>SUM(J55*K55*L55)</f>
        <v>1375</v>
      </c>
      <c r="N55" s="303"/>
      <c r="O55" s="304">
        <v>1</v>
      </c>
      <c r="P55" s="305">
        <v>700</v>
      </c>
      <c r="Q55" s="306">
        <v>1</v>
      </c>
      <c r="R55" s="125">
        <f>SUM(O55*P55*Q55)</f>
        <v>700</v>
      </c>
      <c r="S55" s="276">
        <f>SUM(H55+M55+R55)</f>
        <v>2186</v>
      </c>
      <c r="T55" s="60"/>
      <c r="U55" s="199">
        <f>S55+T55</f>
        <v>2186</v>
      </c>
    </row>
    <row r="56" spans="1:161" ht="24.75" customHeight="1">
      <c r="A56" s="676" t="s">
        <v>270</v>
      </c>
      <c r="B56" s="677"/>
      <c r="C56" s="677" t="s">
        <v>271</v>
      </c>
      <c r="D56" s="112"/>
      <c r="E56" s="560"/>
      <c r="F56" s="560"/>
      <c r="G56" s="560"/>
      <c r="H56" s="113">
        <f>SUM(H53:H55)</f>
        <v>611</v>
      </c>
      <c r="I56" s="112"/>
      <c r="J56" s="560"/>
      <c r="K56" s="560"/>
      <c r="L56" s="560"/>
      <c r="M56" s="113">
        <f>SUM(M53:M55)</f>
        <v>1819</v>
      </c>
      <c r="N56" s="114"/>
      <c r="O56" s="115"/>
      <c r="P56" s="116"/>
      <c r="Q56" s="115"/>
      <c r="R56" s="117">
        <f>SUM(R53:R55)</f>
        <v>1000</v>
      </c>
      <c r="S56" s="118">
        <f>SUM(S53:S55)</f>
        <v>3430</v>
      </c>
      <c r="T56" s="78">
        <f>SUM(T53:T55)</f>
        <v>0</v>
      </c>
      <c r="U56" s="78">
        <f>S56+T56</f>
        <v>3430</v>
      </c>
    </row>
    <row r="57" spans="1:161" s="497" customFormat="1" ht="24.75" customHeight="1">
      <c r="A57" s="119" t="s">
        <v>162</v>
      </c>
      <c r="B57" s="120"/>
      <c r="C57" s="121" t="s">
        <v>163</v>
      </c>
      <c r="D57" s="469"/>
      <c r="E57" s="465" t="s">
        <v>248</v>
      </c>
      <c r="F57" s="493" t="s">
        <v>219</v>
      </c>
      <c r="G57" s="494" t="s">
        <v>220</v>
      </c>
      <c r="H57" s="468"/>
      <c r="I57" s="469"/>
      <c r="J57" s="465" t="s">
        <v>248</v>
      </c>
      <c r="K57" s="493" t="s">
        <v>219</v>
      </c>
      <c r="L57" s="494" t="s">
        <v>220</v>
      </c>
      <c r="M57" s="468"/>
      <c r="N57" s="464"/>
      <c r="O57" s="465" t="s">
        <v>248</v>
      </c>
      <c r="P57" s="493" t="s">
        <v>219</v>
      </c>
      <c r="Q57" s="494" t="s">
        <v>220</v>
      </c>
      <c r="R57" s="466"/>
      <c r="S57" s="495"/>
      <c r="T57" s="48"/>
      <c r="U57" s="48"/>
    </row>
    <row r="58" spans="1:161" s="79" customFormat="1" ht="24.75" customHeight="1">
      <c r="A58" s="126" t="s">
        <v>272</v>
      </c>
      <c r="B58" s="127"/>
      <c r="C58" s="357" t="s">
        <v>273</v>
      </c>
      <c r="D58" s="750"/>
      <c r="E58" s="751"/>
      <c r="F58" s="751"/>
      <c r="G58" s="751"/>
      <c r="H58" s="751"/>
      <c r="I58" s="750"/>
      <c r="J58" s="751"/>
      <c r="K58" s="751"/>
      <c r="L58" s="751"/>
      <c r="M58" s="751"/>
      <c r="N58" s="752"/>
      <c r="O58" s="751"/>
      <c r="P58" s="751"/>
      <c r="Q58" s="751"/>
      <c r="R58" s="751"/>
      <c r="S58" s="595"/>
      <c r="T58" s="596"/>
      <c r="U58" s="596"/>
      <c r="V58" s="98"/>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row>
    <row r="59" spans="1:161" s="79" customFormat="1" ht="24.75" customHeight="1">
      <c r="A59" s="126" t="s">
        <v>274</v>
      </c>
      <c r="B59" s="127"/>
      <c r="C59" s="357"/>
      <c r="D59" s="575"/>
      <c r="E59" s="576"/>
      <c r="F59" s="544">
        <v>125000</v>
      </c>
      <c r="G59" s="576"/>
      <c r="H59" s="576"/>
      <c r="I59" s="575"/>
      <c r="J59" s="576"/>
      <c r="K59" s="576"/>
      <c r="L59" s="576"/>
      <c r="M59" s="576"/>
      <c r="N59" s="577"/>
      <c r="O59" s="576"/>
      <c r="P59" s="576"/>
      <c r="Q59" s="576"/>
      <c r="R59" s="576"/>
      <c r="S59" s="578"/>
      <c r="T59" s="579"/>
      <c r="U59" s="579"/>
      <c r="V59" s="98"/>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row>
    <row r="60" spans="1:161" ht="24.75" customHeight="1">
      <c r="A60" s="629" t="s">
        <v>275</v>
      </c>
      <c r="B60" s="629"/>
      <c r="C60" s="629"/>
      <c r="D60" s="645" t="s">
        <v>276</v>
      </c>
      <c r="E60" s="645"/>
      <c r="F60" s="645"/>
      <c r="G60" s="645"/>
      <c r="H60" s="645"/>
      <c r="I60" s="645" t="s">
        <v>276</v>
      </c>
      <c r="J60" s="645"/>
      <c r="K60" s="645"/>
      <c r="L60" s="645"/>
      <c r="M60" s="645"/>
      <c r="N60" s="645" t="s">
        <v>276</v>
      </c>
      <c r="O60" s="645"/>
      <c r="P60" s="645"/>
      <c r="Q60" s="645"/>
      <c r="R60" s="645"/>
      <c r="S60" s="646"/>
      <c r="T60" s="646"/>
      <c r="U60" s="646"/>
      <c r="V60" s="98"/>
    </row>
    <row r="61" spans="1:161" s="83" customFormat="1" ht="24.75" customHeight="1">
      <c r="A61" s="631" t="s">
        <v>277</v>
      </c>
      <c r="B61" s="632"/>
      <c r="C61" s="135" t="s">
        <v>278</v>
      </c>
      <c r="D61" s="250"/>
      <c r="E61" s="275">
        <v>1</v>
      </c>
      <c r="F61" s="202">
        <v>150000</v>
      </c>
      <c r="G61" s="203">
        <v>1</v>
      </c>
      <c r="H61" s="204">
        <f>SUM(E61*F61*G61)</f>
        <v>150000</v>
      </c>
      <c r="I61" s="250"/>
      <c r="J61" s="275"/>
      <c r="K61" s="278"/>
      <c r="L61" s="279"/>
      <c r="M61" s="204">
        <f>SUM(J61*K61*L61)</f>
        <v>0</v>
      </c>
      <c r="N61" s="269"/>
      <c r="O61" s="136"/>
      <c r="P61" s="270"/>
      <c r="Q61" s="137"/>
      <c r="R61" s="103">
        <f>SUM(O61*P61*Q61)</f>
        <v>0</v>
      </c>
      <c r="S61" s="277">
        <f>H61+M61+R61</f>
        <v>150000</v>
      </c>
      <c r="T61" s="60"/>
      <c r="U61" s="199">
        <f>S61+T61</f>
        <v>150000</v>
      </c>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row>
    <row r="62" spans="1:161" ht="24.75" customHeight="1">
      <c r="A62" s="126" t="s">
        <v>279</v>
      </c>
      <c r="B62" s="127"/>
      <c r="C62" s="128" t="s">
        <v>280</v>
      </c>
      <c r="D62" s="129"/>
      <c r="E62" s="128"/>
      <c r="F62" s="128"/>
      <c r="G62" s="128"/>
      <c r="H62" s="130"/>
      <c r="I62" s="129"/>
      <c r="J62" s="128"/>
      <c r="K62" s="128"/>
      <c r="L62" s="128"/>
      <c r="M62" s="130"/>
      <c r="N62" s="131"/>
      <c r="O62" s="132"/>
      <c r="P62" s="133"/>
      <c r="Q62" s="132"/>
      <c r="R62" s="134"/>
      <c r="S62" s="597"/>
      <c r="T62" s="598"/>
      <c r="U62" s="599"/>
    </row>
    <row r="63" spans="1:161" ht="24.75" customHeight="1">
      <c r="A63" s="629" t="s">
        <v>250</v>
      </c>
      <c r="B63" s="629"/>
      <c r="C63" s="630"/>
      <c r="D63" s="636" t="s">
        <v>281</v>
      </c>
      <c r="E63" s="637"/>
      <c r="F63" s="637"/>
      <c r="G63" s="637"/>
      <c r="H63" s="638"/>
      <c r="I63" s="636" t="s">
        <v>281</v>
      </c>
      <c r="J63" s="637"/>
      <c r="K63" s="637"/>
      <c r="L63" s="637"/>
      <c r="M63" s="638"/>
      <c r="N63" s="636" t="s">
        <v>281</v>
      </c>
      <c r="O63" s="637"/>
      <c r="P63" s="637"/>
      <c r="Q63" s="637"/>
      <c r="R63" s="638"/>
      <c r="S63" s="639"/>
      <c r="T63" s="640"/>
      <c r="U63" s="641"/>
      <c r="V63" s="98"/>
    </row>
    <row r="64" spans="1:161" s="79" customFormat="1" ht="24.75" customHeight="1">
      <c r="A64" s="631" t="s">
        <v>282</v>
      </c>
      <c r="B64" s="632"/>
      <c r="C64" s="135" t="s">
        <v>283</v>
      </c>
      <c r="D64" s="250"/>
      <c r="E64" s="275">
        <v>1</v>
      </c>
      <c r="F64" s="202">
        <v>50000</v>
      </c>
      <c r="G64" s="203">
        <v>1</v>
      </c>
      <c r="H64" s="204">
        <f>SUM(E64*F64*G64)</f>
        <v>50000</v>
      </c>
      <c r="I64" s="250"/>
      <c r="J64" s="275">
        <v>1</v>
      </c>
      <c r="K64" s="278">
        <v>1000</v>
      </c>
      <c r="L64" s="279">
        <v>1</v>
      </c>
      <c r="M64" s="204">
        <f>SUM(J64*K64*L64)</f>
        <v>1000</v>
      </c>
      <c r="N64" s="269"/>
      <c r="O64" s="136"/>
      <c r="P64" s="270"/>
      <c r="Q64" s="137"/>
      <c r="R64" s="103">
        <f>SUM(O64*P64*Q64)</f>
        <v>0</v>
      </c>
      <c r="S64" s="276">
        <f>SUM(H64+M64+R64)</f>
        <v>51000</v>
      </c>
      <c r="T64" s="60">
        <v>0</v>
      </c>
      <c r="U64" s="60">
        <f>S64+T64</f>
        <v>51000</v>
      </c>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row>
    <row r="65" spans="1:161" s="83" customFormat="1" ht="24.75" customHeight="1">
      <c r="A65" s="676" t="s">
        <v>284</v>
      </c>
      <c r="B65" s="677"/>
      <c r="C65" s="677"/>
      <c r="D65" s="112"/>
      <c r="E65" s="560"/>
      <c r="F65" s="560"/>
      <c r="G65" s="560"/>
      <c r="H65" s="113">
        <f>SUM(H61+H64)</f>
        <v>200000</v>
      </c>
      <c r="I65" s="112"/>
      <c r="J65" s="560"/>
      <c r="K65" s="560"/>
      <c r="L65" s="560"/>
      <c r="M65" s="113">
        <f>SUM(M61:M64)</f>
        <v>1000</v>
      </c>
      <c r="N65" s="114"/>
      <c r="O65" s="115"/>
      <c r="P65" s="116"/>
      <c r="Q65" s="115"/>
      <c r="R65" s="117">
        <f>SUM(R61+R64)</f>
        <v>0</v>
      </c>
      <c r="S65" s="118">
        <f>SUM(S61:S64)</f>
        <v>201000</v>
      </c>
      <c r="T65" s="78">
        <f>SUM(T61:T64)</f>
        <v>0</v>
      </c>
      <c r="U65" s="78">
        <f>S65+T65</f>
        <v>201000</v>
      </c>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row>
    <row r="66" spans="1:161" s="497" customFormat="1" ht="24.75" customHeight="1">
      <c r="A66" s="119" t="s">
        <v>164</v>
      </c>
      <c r="B66" s="120"/>
      <c r="C66" s="121" t="s">
        <v>285</v>
      </c>
      <c r="D66" s="476"/>
      <c r="E66" s="499" t="s">
        <v>248</v>
      </c>
      <c r="F66" s="500" t="s">
        <v>219</v>
      </c>
      <c r="G66" s="501" t="s">
        <v>220</v>
      </c>
      <c r="H66" s="470"/>
      <c r="I66" s="469"/>
      <c r="J66" s="467"/>
      <c r="K66" s="467"/>
      <c r="L66" s="467"/>
      <c r="M66" s="468"/>
      <c r="N66" s="464"/>
      <c r="O66" s="465"/>
      <c r="P66" s="493"/>
      <c r="Q66" s="465"/>
      <c r="R66" s="466"/>
      <c r="S66" s="154"/>
      <c r="T66" s="48"/>
      <c r="U66" s="48"/>
      <c r="V66" s="496"/>
    </row>
    <row r="67" spans="1:161" s="497" customFormat="1" ht="24.75" customHeight="1">
      <c r="A67" s="119"/>
      <c r="B67" s="120"/>
      <c r="C67" s="121"/>
      <c r="D67" s="545"/>
      <c r="E67" s="546"/>
      <c r="F67" s="547"/>
      <c r="G67" s="548"/>
      <c r="H67" s="549"/>
      <c r="I67" s="550"/>
      <c r="J67" s="551"/>
      <c r="K67" s="551"/>
      <c r="L67" s="551"/>
      <c r="M67" s="552"/>
      <c r="N67" s="553"/>
      <c r="O67" s="554"/>
      <c r="P67" s="555"/>
      <c r="Q67" s="554"/>
      <c r="R67" s="556"/>
      <c r="S67" s="154"/>
      <c r="T67" s="48"/>
      <c r="U67" s="48"/>
      <c r="V67" s="496"/>
    </row>
    <row r="68" spans="1:161" s="497" customFormat="1" ht="24.75" customHeight="1">
      <c r="A68" s="119"/>
      <c r="B68" s="120"/>
      <c r="C68" s="121"/>
      <c r="D68" s="545"/>
      <c r="E68" s="546"/>
      <c r="F68" s="547"/>
      <c r="G68" s="548"/>
      <c r="H68" s="549"/>
      <c r="I68" s="550"/>
      <c r="J68" s="551"/>
      <c r="K68" s="551"/>
      <c r="L68" s="551"/>
      <c r="M68" s="552"/>
      <c r="N68" s="553"/>
      <c r="O68" s="554"/>
      <c r="P68" s="555"/>
      <c r="Q68" s="554"/>
      <c r="R68" s="556"/>
      <c r="S68" s="154"/>
      <c r="T68" s="48"/>
      <c r="U68" s="48"/>
      <c r="V68" s="496"/>
    </row>
    <row r="69" spans="1:161" ht="24.75" customHeight="1">
      <c r="A69" s="631" t="s">
        <v>286</v>
      </c>
      <c r="B69" s="632"/>
      <c r="C69" s="488" t="s">
        <v>285</v>
      </c>
      <c r="D69" s="208"/>
      <c r="E69" s="280">
        <v>0</v>
      </c>
      <c r="F69" s="252">
        <v>0</v>
      </c>
      <c r="G69" s="281">
        <v>0</v>
      </c>
      <c r="H69" s="68">
        <f>SUM(E69*F69*G69)</f>
        <v>0</v>
      </c>
      <c r="I69" s="208"/>
      <c r="J69" s="142"/>
      <c r="K69" s="252"/>
      <c r="L69" s="180"/>
      <c r="M69" s="143"/>
      <c r="N69" s="208"/>
      <c r="O69" s="142"/>
      <c r="P69" s="252"/>
      <c r="Q69" s="180"/>
      <c r="R69" s="144"/>
      <c r="S69" s="138">
        <f>SUM(H69+M69+R69)</f>
        <v>0</v>
      </c>
      <c r="T69" s="60">
        <v>0</v>
      </c>
      <c r="U69" s="60">
        <f>S69+T69</f>
        <v>0</v>
      </c>
    </row>
    <row r="70" spans="1:161" ht="24.75" customHeight="1">
      <c r="A70" s="561" t="s">
        <v>287</v>
      </c>
      <c r="B70" s="562"/>
      <c r="C70" s="53"/>
      <c r="D70" s="581"/>
      <c r="E70" s="557"/>
      <c r="F70" s="537"/>
      <c r="G70" s="558"/>
      <c r="H70" s="68"/>
      <c r="I70" s="581"/>
      <c r="J70" s="53"/>
      <c r="K70" s="537"/>
      <c r="L70" s="538"/>
      <c r="M70" s="56"/>
      <c r="N70" s="581"/>
      <c r="O70" s="53"/>
      <c r="P70" s="537"/>
      <c r="Q70" s="175"/>
      <c r="R70" s="559"/>
      <c r="S70" s="138"/>
      <c r="T70" s="60"/>
      <c r="U70" s="60"/>
    </row>
    <row r="71" spans="1:161" ht="24.75" customHeight="1">
      <c r="A71" s="561" t="s">
        <v>288</v>
      </c>
      <c r="B71" s="562"/>
      <c r="C71" s="53"/>
      <c r="D71" s="581"/>
      <c r="E71" s="557"/>
      <c r="F71" s="537"/>
      <c r="G71" s="558"/>
      <c r="H71" s="68"/>
      <c r="I71" s="581"/>
      <c r="J71" s="53"/>
      <c r="K71" s="537"/>
      <c r="L71" s="538"/>
      <c r="M71" s="56"/>
      <c r="N71" s="581"/>
      <c r="O71" s="53"/>
      <c r="P71" s="537"/>
      <c r="Q71" s="175"/>
      <c r="R71" s="559"/>
      <c r="S71" s="138"/>
      <c r="T71" s="60"/>
      <c r="U71" s="60"/>
    </row>
    <row r="72" spans="1:161" s="79" customFormat="1" ht="24.75" customHeight="1">
      <c r="A72" s="145" t="s">
        <v>289</v>
      </c>
      <c r="B72" s="145"/>
      <c r="C72" s="282"/>
      <c r="D72" s="147"/>
      <c r="E72" s="146"/>
      <c r="F72" s="146"/>
      <c r="G72" s="146"/>
      <c r="H72" s="249">
        <f>SUM(H69)</f>
        <v>0</v>
      </c>
      <c r="I72" s="147"/>
      <c r="J72" s="146"/>
      <c r="K72" s="146"/>
      <c r="L72" s="146"/>
      <c r="M72" s="148">
        <f>SUM(M69)</f>
        <v>0</v>
      </c>
      <c r="N72" s="147"/>
      <c r="O72" s="146"/>
      <c r="P72" s="146"/>
      <c r="Q72" s="149"/>
      <c r="R72" s="150">
        <f>SUM(R69)</f>
        <v>0</v>
      </c>
      <c r="S72" s="77">
        <f>SUM(S69:S69)</f>
        <v>0</v>
      </c>
      <c r="T72" s="78">
        <v>0</v>
      </c>
      <c r="U72" s="78">
        <f>S72+T72</f>
        <v>0</v>
      </c>
      <c r="V72" s="98"/>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row>
    <row r="73" spans="1:161" s="492" customFormat="1" ht="24.75" customHeight="1">
      <c r="A73" s="119" t="s">
        <v>166</v>
      </c>
      <c r="B73" s="120"/>
      <c r="C73" s="121" t="s">
        <v>167</v>
      </c>
      <c r="D73" s="498" t="s">
        <v>290</v>
      </c>
      <c r="E73" s="499" t="s">
        <v>248</v>
      </c>
      <c r="F73" s="500" t="s">
        <v>219</v>
      </c>
      <c r="G73" s="477" t="s">
        <v>220</v>
      </c>
      <c r="H73" s="470"/>
      <c r="I73" s="498" t="s">
        <v>290</v>
      </c>
      <c r="J73" s="499" t="s">
        <v>248</v>
      </c>
      <c r="K73" s="500" t="s">
        <v>222</v>
      </c>
      <c r="L73" s="477" t="s">
        <v>220</v>
      </c>
      <c r="M73" s="470"/>
      <c r="N73" s="498" t="s">
        <v>290</v>
      </c>
      <c r="O73" s="499" t="s">
        <v>248</v>
      </c>
      <c r="P73" s="500" t="s">
        <v>222</v>
      </c>
      <c r="Q73" s="477" t="s">
        <v>220</v>
      </c>
      <c r="R73" s="502"/>
      <c r="S73" s="495"/>
      <c r="T73" s="48"/>
      <c r="U73" s="48"/>
      <c r="V73" s="491"/>
      <c r="W73" s="491"/>
      <c r="X73" s="491"/>
      <c r="Y73" s="491"/>
      <c r="Z73" s="491"/>
      <c r="AA73" s="491"/>
      <c r="AB73" s="491"/>
      <c r="AC73" s="491"/>
      <c r="AD73" s="491"/>
      <c r="AE73" s="491"/>
      <c r="AF73" s="491"/>
      <c r="AG73" s="491"/>
      <c r="AH73" s="491"/>
      <c r="AI73" s="491"/>
      <c r="AJ73" s="491"/>
      <c r="AK73" s="491"/>
      <c r="AL73" s="491"/>
      <c r="AM73" s="491"/>
      <c r="AN73" s="491"/>
      <c r="AO73" s="491"/>
      <c r="AP73" s="491"/>
      <c r="AQ73" s="491"/>
      <c r="AR73" s="491"/>
      <c r="AS73" s="491"/>
      <c r="AT73" s="491"/>
      <c r="AU73" s="491"/>
      <c r="AV73" s="491"/>
      <c r="AW73" s="491"/>
      <c r="AX73" s="491"/>
      <c r="AY73" s="491"/>
      <c r="AZ73" s="491"/>
      <c r="BA73" s="491"/>
      <c r="BB73" s="491"/>
      <c r="BC73" s="491"/>
      <c r="BD73" s="491"/>
      <c r="BE73" s="491"/>
      <c r="BF73" s="491"/>
      <c r="BG73" s="491"/>
      <c r="BH73" s="491"/>
      <c r="BI73" s="491"/>
      <c r="BJ73" s="491"/>
      <c r="BK73" s="491"/>
      <c r="BL73" s="491"/>
      <c r="BM73" s="491"/>
      <c r="BN73" s="491"/>
      <c r="BO73" s="491"/>
      <c r="BP73" s="491"/>
      <c r="BQ73" s="491"/>
      <c r="BR73" s="491"/>
      <c r="BS73" s="491"/>
      <c r="BT73" s="491"/>
      <c r="BU73" s="491"/>
      <c r="BV73" s="491"/>
      <c r="BW73" s="491"/>
      <c r="BX73" s="491"/>
      <c r="BY73" s="491"/>
      <c r="BZ73" s="491"/>
      <c r="CA73" s="491"/>
      <c r="CB73" s="491"/>
      <c r="CC73" s="491"/>
      <c r="CD73" s="491"/>
      <c r="CE73" s="491"/>
      <c r="CF73" s="491"/>
      <c r="CG73" s="491"/>
      <c r="CH73" s="491"/>
      <c r="CI73" s="491"/>
      <c r="CJ73" s="491"/>
      <c r="CK73" s="491"/>
      <c r="CL73" s="491"/>
      <c r="CM73" s="491"/>
      <c r="CN73" s="491"/>
      <c r="CO73" s="491"/>
      <c r="CP73" s="491"/>
      <c r="CQ73" s="491"/>
      <c r="CR73" s="491"/>
      <c r="CS73" s="491"/>
      <c r="CT73" s="491"/>
      <c r="CU73" s="491"/>
      <c r="CV73" s="491"/>
      <c r="CW73" s="491"/>
      <c r="CX73" s="491"/>
      <c r="CY73" s="491"/>
      <c r="CZ73" s="491"/>
      <c r="DA73" s="491"/>
      <c r="DB73" s="491"/>
      <c r="DC73" s="491"/>
      <c r="DD73" s="491"/>
      <c r="DE73" s="491"/>
      <c r="DF73" s="491"/>
      <c r="DG73" s="491"/>
      <c r="DH73" s="491"/>
      <c r="DI73" s="491"/>
      <c r="DJ73" s="491"/>
      <c r="DK73" s="491"/>
      <c r="DL73" s="491"/>
      <c r="DM73" s="491"/>
      <c r="DN73" s="491"/>
      <c r="DO73" s="491"/>
      <c r="DP73" s="491"/>
      <c r="DQ73" s="491"/>
      <c r="DR73" s="491"/>
      <c r="DS73" s="491"/>
      <c r="DT73" s="491"/>
      <c r="DU73" s="491"/>
      <c r="DV73" s="491"/>
      <c r="DW73" s="491"/>
      <c r="DX73" s="491"/>
      <c r="DY73" s="491"/>
      <c r="DZ73" s="491"/>
      <c r="EA73" s="491"/>
      <c r="EB73" s="491"/>
      <c r="EC73" s="491"/>
      <c r="ED73" s="491"/>
      <c r="EE73" s="491"/>
      <c r="EF73" s="491"/>
      <c r="EG73" s="491"/>
      <c r="EH73" s="491"/>
      <c r="EI73" s="491"/>
      <c r="EJ73" s="491"/>
      <c r="EK73" s="491"/>
      <c r="EL73" s="491"/>
      <c r="EM73" s="491"/>
      <c r="EN73" s="491"/>
      <c r="EO73" s="491"/>
      <c r="EP73" s="491"/>
      <c r="EQ73" s="491"/>
      <c r="ER73" s="491"/>
      <c r="ES73" s="491"/>
      <c r="ET73" s="491"/>
      <c r="EU73" s="491"/>
      <c r="EV73" s="491"/>
      <c r="EW73" s="491"/>
      <c r="EX73" s="491"/>
      <c r="EY73" s="491"/>
      <c r="EZ73" s="491"/>
      <c r="FA73" s="491"/>
      <c r="FB73" s="491"/>
      <c r="FC73" s="491"/>
      <c r="FD73" s="491"/>
      <c r="FE73" s="491"/>
    </row>
    <row r="74" spans="1:161" ht="24.75" customHeight="1">
      <c r="A74" s="629" t="s">
        <v>250</v>
      </c>
      <c r="B74" s="629"/>
      <c r="C74" s="630"/>
      <c r="D74" s="615" t="s">
        <v>276</v>
      </c>
      <c r="E74" s="616"/>
      <c r="F74" s="616"/>
      <c r="G74" s="616"/>
      <c r="H74" s="617"/>
      <c r="I74" s="615" t="s">
        <v>276</v>
      </c>
      <c r="J74" s="616"/>
      <c r="K74" s="616"/>
      <c r="L74" s="616"/>
      <c r="M74" s="617"/>
      <c r="N74" s="615" t="s">
        <v>276</v>
      </c>
      <c r="O74" s="616"/>
      <c r="P74" s="616"/>
      <c r="Q74" s="616"/>
      <c r="R74" s="617"/>
      <c r="S74" s="642"/>
      <c r="T74" s="643"/>
      <c r="U74" s="644"/>
      <c r="V74" s="98"/>
    </row>
    <row r="75" spans="1:161" s="83" customFormat="1" ht="39" customHeight="1">
      <c r="A75" s="631" t="s">
        <v>291</v>
      </c>
      <c r="B75" s="632"/>
      <c r="C75" s="53" t="s">
        <v>292</v>
      </c>
      <c r="D75" s="261">
        <v>1</v>
      </c>
      <c r="E75" s="197">
        <v>1</v>
      </c>
      <c r="F75" s="194">
        <v>1501.61</v>
      </c>
      <c r="G75" s="195">
        <v>1</v>
      </c>
      <c r="H75" s="196">
        <f>SUM(D75*E75*F75*G75)</f>
        <v>1501.61</v>
      </c>
      <c r="I75" s="54"/>
      <c r="J75" s="55"/>
      <c r="K75" s="182"/>
      <c r="L75" s="175"/>
      <c r="M75" s="68">
        <f t="shared" ref="M75:M76" si="13">SUM(I75*J75*K75*L75)</f>
        <v>0</v>
      </c>
      <c r="N75" s="151"/>
      <c r="O75" s="152"/>
      <c r="P75" s="268"/>
      <c r="Q75" s="124"/>
      <c r="R75" s="103">
        <f t="shared" ref="R75:R76" si="14">SUM(N75*O75*P75*Q75)</f>
        <v>0</v>
      </c>
      <c r="S75" s="276">
        <f t="shared" ref="S75:S76" si="15">SUM(H75+M75+R75)</f>
        <v>1501.61</v>
      </c>
      <c r="T75" s="60">
        <v>0</v>
      </c>
      <c r="U75" s="199">
        <f t="shared" ref="U75:U82" si="16">S75+T75</f>
        <v>1501.61</v>
      </c>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c r="EV75" s="82"/>
      <c r="EW75" s="82"/>
      <c r="EX75" s="82"/>
      <c r="EY75" s="82"/>
      <c r="EZ75" s="82"/>
      <c r="FA75" s="82"/>
      <c r="FB75" s="82"/>
      <c r="FC75" s="82"/>
      <c r="FD75" s="82"/>
      <c r="FE75" s="82"/>
    </row>
    <row r="76" spans="1:161" s="83" customFormat="1" ht="35.450000000000003" customHeight="1">
      <c r="A76" s="631" t="s">
        <v>293</v>
      </c>
      <c r="B76" s="632"/>
      <c r="C76" s="53" t="s">
        <v>294</v>
      </c>
      <c r="D76" s="251"/>
      <c r="E76" s="55"/>
      <c r="F76" s="182"/>
      <c r="G76" s="175"/>
      <c r="H76" s="56">
        <f>SUM(D76*E76*F76*G76)</f>
        <v>0</v>
      </c>
      <c r="I76" s="54"/>
      <c r="J76" s="55"/>
      <c r="K76" s="182"/>
      <c r="L76" s="175"/>
      <c r="M76" s="68">
        <f t="shared" si="13"/>
        <v>0</v>
      </c>
      <c r="N76" s="151"/>
      <c r="O76" s="152"/>
      <c r="P76" s="268"/>
      <c r="Q76" s="271"/>
      <c r="R76" s="103">
        <f t="shared" si="14"/>
        <v>0</v>
      </c>
      <c r="S76" s="69">
        <f t="shared" si="15"/>
        <v>0</v>
      </c>
      <c r="T76" s="60"/>
      <c r="U76" s="60">
        <f t="shared" si="16"/>
        <v>0</v>
      </c>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row>
    <row r="77" spans="1:161" s="83" customFormat="1" ht="35.450000000000003" customHeight="1">
      <c r="A77" s="561" t="s">
        <v>295</v>
      </c>
      <c r="B77" s="562"/>
      <c r="C77" s="53"/>
      <c r="D77" s="536"/>
      <c r="E77" s="53"/>
      <c r="F77" s="537"/>
      <c r="G77" s="538"/>
      <c r="H77" s="56"/>
      <c r="I77" s="573"/>
      <c r="J77" s="53"/>
      <c r="K77" s="537"/>
      <c r="L77" s="538"/>
      <c r="M77" s="68"/>
      <c r="N77" s="539"/>
      <c r="O77" s="540"/>
      <c r="P77" s="541"/>
      <c r="Q77" s="542"/>
      <c r="R77" s="543"/>
      <c r="S77" s="69"/>
      <c r="T77" s="60"/>
      <c r="U77" s="60"/>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c r="EO77" s="82"/>
      <c r="EP77" s="82"/>
      <c r="EQ77" s="82"/>
      <c r="ER77" s="82"/>
      <c r="ES77" s="82"/>
      <c r="ET77" s="82"/>
      <c r="EU77" s="82"/>
      <c r="EV77" s="82"/>
      <c r="EW77" s="82"/>
      <c r="EX77" s="82"/>
      <c r="EY77" s="82"/>
      <c r="EZ77" s="82"/>
      <c r="FA77" s="82"/>
      <c r="FB77" s="82"/>
      <c r="FC77" s="82"/>
      <c r="FD77" s="82"/>
      <c r="FE77" s="82"/>
    </row>
    <row r="78" spans="1:161" s="83" customFormat="1" ht="35.450000000000003" customHeight="1">
      <c r="A78" s="561" t="s">
        <v>296</v>
      </c>
      <c r="B78" s="562"/>
      <c r="C78" s="53"/>
      <c r="D78" s="536"/>
      <c r="E78" s="53"/>
      <c r="F78" s="537"/>
      <c r="G78" s="538"/>
      <c r="H78" s="56"/>
      <c r="I78" s="573"/>
      <c r="J78" s="53"/>
      <c r="K78" s="537"/>
      <c r="L78" s="538"/>
      <c r="M78" s="68"/>
      <c r="N78" s="539"/>
      <c r="O78" s="540"/>
      <c r="P78" s="541"/>
      <c r="Q78" s="542"/>
      <c r="R78" s="543"/>
      <c r="S78" s="69"/>
      <c r="T78" s="60"/>
      <c r="U78" s="60"/>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c r="EV78" s="82"/>
      <c r="EW78" s="82"/>
      <c r="EX78" s="82"/>
      <c r="EY78" s="82"/>
      <c r="EZ78" s="82"/>
      <c r="FA78" s="82"/>
      <c r="FB78" s="82"/>
      <c r="FC78" s="82"/>
      <c r="FD78" s="82"/>
      <c r="FE78" s="82"/>
    </row>
    <row r="79" spans="1:161" ht="24.75" customHeight="1">
      <c r="A79" s="676" t="s">
        <v>297</v>
      </c>
      <c r="B79" s="677"/>
      <c r="C79" s="677"/>
      <c r="D79" s="112"/>
      <c r="E79" s="560"/>
      <c r="F79" s="560"/>
      <c r="G79" s="560"/>
      <c r="H79" s="113">
        <f>SUM(H75:H76)</f>
        <v>1501.61</v>
      </c>
      <c r="I79" s="112"/>
      <c r="J79" s="560"/>
      <c r="K79" s="560"/>
      <c r="L79" s="560"/>
      <c r="M79" s="113">
        <f>SUM(M75:M76)</f>
        <v>0</v>
      </c>
      <c r="N79" s="114"/>
      <c r="O79" s="115"/>
      <c r="P79" s="116"/>
      <c r="Q79" s="115"/>
      <c r="R79" s="117">
        <f>SUM(R75:R76)</f>
        <v>0</v>
      </c>
      <c r="S79" s="118">
        <f>SUM(S75:S76)</f>
        <v>1501.61</v>
      </c>
      <c r="T79" s="78">
        <f>SUM(T75:T76)</f>
        <v>0</v>
      </c>
      <c r="U79" s="78">
        <f t="shared" si="16"/>
        <v>1501.61</v>
      </c>
    </row>
    <row r="80" spans="1:161" ht="24.75" customHeight="1">
      <c r="A80" s="46" t="s">
        <v>168</v>
      </c>
      <c r="B80" s="80"/>
      <c r="C80" s="47" t="s">
        <v>169</v>
      </c>
      <c r="D80" s="153"/>
      <c r="E80" s="47"/>
      <c r="F80" s="47"/>
      <c r="G80" s="47"/>
      <c r="H80" s="81">
        <f>SUM(H19+H23+H40+H49+H56+H65+H72+H79)</f>
        <v>268012.61</v>
      </c>
      <c r="I80" s="153"/>
      <c r="J80" s="47"/>
      <c r="K80" s="47"/>
      <c r="L80" s="47"/>
      <c r="M80" s="81">
        <f>SUM(M19+M23+M40+M49+M56+M65+M72+M79)</f>
        <v>79091</v>
      </c>
      <c r="N80" s="139"/>
      <c r="O80" s="140"/>
      <c r="P80" s="141"/>
      <c r="Q80" s="140"/>
      <c r="R80" s="307">
        <f>SUM(R19+R23+R40+R49+R56+R65+R72+R79)</f>
        <v>62260</v>
      </c>
      <c r="S80" s="154">
        <f>SUM(S19,S23,S40,S49,S56,S65,S72,S79)</f>
        <v>409363.61</v>
      </c>
      <c r="T80" s="48">
        <f>SUM(T19,T23,T40,T49,T56,T65,T72,T79)</f>
        <v>100</v>
      </c>
      <c r="U80" s="48">
        <f t="shared" si="16"/>
        <v>409463.61</v>
      </c>
    </row>
    <row r="81" spans="1:21" ht="80.25" customHeight="1">
      <c r="A81" s="46" t="s">
        <v>170</v>
      </c>
      <c r="B81" s="80"/>
      <c r="C81" s="47" t="s">
        <v>298</v>
      </c>
      <c r="D81" s="153"/>
      <c r="E81" s="47"/>
      <c r="F81" s="47"/>
      <c r="G81" s="47"/>
      <c r="H81" s="283">
        <f>SUM(H80*0.15)</f>
        <v>40201.891499999998</v>
      </c>
      <c r="I81" s="153"/>
      <c r="J81" s="47"/>
      <c r="K81" s="47"/>
      <c r="L81" s="47"/>
      <c r="M81" s="283">
        <f>SUM(M80*0.15)</f>
        <v>11863.65</v>
      </c>
      <c r="N81" s="312"/>
      <c r="O81" s="313"/>
      <c r="P81" s="313"/>
      <c r="Q81" s="313"/>
      <c r="R81" s="314">
        <f>SUM(R80*0.15)</f>
        <v>9339</v>
      </c>
      <c r="S81" s="284">
        <f>SUM(H81+M81+R81)</f>
        <v>61404.541499999999</v>
      </c>
      <c r="T81" s="48">
        <v>0</v>
      </c>
      <c r="U81" s="285">
        <f t="shared" si="16"/>
        <v>61404.541499999999</v>
      </c>
    </row>
    <row r="82" spans="1:21" ht="49.5" customHeight="1" thickBot="1">
      <c r="A82" s="46" t="s">
        <v>172</v>
      </c>
      <c r="B82" s="80"/>
      <c r="C82" s="47" t="s">
        <v>299</v>
      </c>
      <c r="D82" s="155"/>
      <c r="E82" s="156"/>
      <c r="F82" s="156"/>
      <c r="G82" s="156"/>
      <c r="H82" s="157">
        <f>SUM(H80:H81)</f>
        <v>308214.50150000001</v>
      </c>
      <c r="I82" s="155"/>
      <c r="J82" s="156"/>
      <c r="K82" s="156"/>
      <c r="L82" s="156"/>
      <c r="M82" s="157">
        <f>SUM(M80+M81)</f>
        <v>90954.65</v>
      </c>
      <c r="N82" s="308" t="s">
        <v>300</v>
      </c>
      <c r="O82" s="309"/>
      <c r="P82" s="310"/>
      <c r="Q82" s="309"/>
      <c r="R82" s="311">
        <f>SUM(R80+R81)</f>
        <v>71599</v>
      </c>
      <c r="S82" s="154">
        <f>SUM(S80:S81)</f>
        <v>470768.15149999998</v>
      </c>
      <c r="T82" s="48">
        <f>SUM(T80:T81)</f>
        <v>100</v>
      </c>
      <c r="U82" s="48">
        <f t="shared" si="16"/>
        <v>470868.15149999998</v>
      </c>
    </row>
    <row r="83" spans="1:21" ht="24.75" customHeight="1">
      <c r="A83" s="675" t="s">
        <v>301</v>
      </c>
      <c r="B83" s="675"/>
      <c r="C83" s="675"/>
      <c r="D83" s="675"/>
      <c r="E83" s="675"/>
      <c r="F83" s="675"/>
      <c r="G83" s="675"/>
      <c r="H83" s="675"/>
      <c r="I83" s="675"/>
      <c r="J83" s="675"/>
      <c r="K83" s="675"/>
      <c r="L83" s="675"/>
      <c r="M83" s="675"/>
      <c r="N83" s="675"/>
      <c r="O83" s="675"/>
      <c r="P83" s="675"/>
      <c r="Q83" s="675"/>
      <c r="R83" s="675"/>
      <c r="S83" s="675"/>
      <c r="T83" s="675"/>
      <c r="U83" s="675"/>
    </row>
  </sheetData>
  <mergeCells count="121">
    <mergeCell ref="A60:C60"/>
    <mergeCell ref="A40:C40"/>
    <mergeCell ref="A49:C49"/>
    <mergeCell ref="A56:C56"/>
    <mergeCell ref="A39:B39"/>
    <mergeCell ref="A44:B44"/>
    <mergeCell ref="A53:B53"/>
    <mergeCell ref="A29:B29"/>
    <mergeCell ref="A32:B32"/>
    <mergeCell ref="A33:B33"/>
    <mergeCell ref="A34:B34"/>
    <mergeCell ref="A31:C31"/>
    <mergeCell ref="A54:C54"/>
    <mergeCell ref="A55:B55"/>
    <mergeCell ref="A48:B48"/>
    <mergeCell ref="A51:B51"/>
    <mergeCell ref="A83:U83"/>
    <mergeCell ref="A3:U3"/>
    <mergeCell ref="A69:B69"/>
    <mergeCell ref="A64:B64"/>
    <mergeCell ref="A79:C79"/>
    <mergeCell ref="A76:B76"/>
    <mergeCell ref="T6:T7"/>
    <mergeCell ref="A61:B61"/>
    <mergeCell ref="U6:U7"/>
    <mergeCell ref="A75:B75"/>
    <mergeCell ref="A65:C65"/>
    <mergeCell ref="A14:B14"/>
    <mergeCell ref="A27:B27"/>
    <mergeCell ref="A17:B17"/>
    <mergeCell ref="A23:C23"/>
    <mergeCell ref="A63:C63"/>
    <mergeCell ref="N9:R9"/>
    <mergeCell ref="D16:H16"/>
    <mergeCell ref="I16:M16"/>
    <mergeCell ref="N16:R16"/>
    <mergeCell ref="A74:C74"/>
    <mergeCell ref="A36:C36"/>
    <mergeCell ref="A43:C43"/>
    <mergeCell ref="A52:C52"/>
    <mergeCell ref="S36:U36"/>
    <mergeCell ref="A37:B37"/>
    <mergeCell ref="A38:B38"/>
    <mergeCell ref="A1:U1"/>
    <mergeCell ref="A2:U2"/>
    <mergeCell ref="A4:U4"/>
    <mergeCell ref="N6:Q6"/>
    <mergeCell ref="S6:S7"/>
    <mergeCell ref="A6:C7"/>
    <mergeCell ref="M6:M7"/>
    <mergeCell ref="R6:R7"/>
    <mergeCell ref="I6:L6"/>
    <mergeCell ref="H6:H7"/>
    <mergeCell ref="D6:G6"/>
    <mergeCell ref="A15:B15"/>
    <mergeCell ref="A19:C19"/>
    <mergeCell ref="D9:H9"/>
    <mergeCell ref="I9:M9"/>
    <mergeCell ref="D30:H30"/>
    <mergeCell ref="I30:M30"/>
    <mergeCell ref="N30:R30"/>
    <mergeCell ref="D31:H31"/>
    <mergeCell ref="I31:M31"/>
    <mergeCell ref="N31:R31"/>
    <mergeCell ref="D36:H36"/>
    <mergeCell ref="I36:M36"/>
    <mergeCell ref="N36:R36"/>
    <mergeCell ref="A21:B21"/>
    <mergeCell ref="A22:B22"/>
    <mergeCell ref="D26:H26"/>
    <mergeCell ref="I26:M26"/>
    <mergeCell ref="N26:R26"/>
    <mergeCell ref="D35:H35"/>
    <mergeCell ref="I35:M35"/>
    <mergeCell ref="N35:R35"/>
    <mergeCell ref="D63:H63"/>
    <mergeCell ref="I63:M63"/>
    <mergeCell ref="N63:R63"/>
    <mergeCell ref="S63:U63"/>
    <mergeCell ref="D74:H74"/>
    <mergeCell ref="I74:M74"/>
    <mergeCell ref="N74:R74"/>
    <mergeCell ref="S74:U74"/>
    <mergeCell ref="D60:H60"/>
    <mergeCell ref="I60:M60"/>
    <mergeCell ref="N60:R60"/>
    <mergeCell ref="S60:U60"/>
    <mergeCell ref="D51:H51"/>
    <mergeCell ref="I51:M51"/>
    <mergeCell ref="N51:R51"/>
    <mergeCell ref="A46:C46"/>
    <mergeCell ref="D46:H46"/>
    <mergeCell ref="I46:M46"/>
    <mergeCell ref="A47:B47"/>
    <mergeCell ref="D52:H52"/>
    <mergeCell ref="I52:M52"/>
    <mergeCell ref="N52:R52"/>
    <mergeCell ref="D58:H58"/>
    <mergeCell ref="I58:M58"/>
    <mergeCell ref="N58:R58"/>
    <mergeCell ref="S58:U58"/>
    <mergeCell ref="S62:U62"/>
    <mergeCell ref="S9:U9"/>
    <mergeCell ref="S16:U16"/>
    <mergeCell ref="S25:U25"/>
    <mergeCell ref="S30:U30"/>
    <mergeCell ref="S31:U31"/>
    <mergeCell ref="S26:U26"/>
    <mergeCell ref="S42:U42"/>
    <mergeCell ref="S43:U43"/>
    <mergeCell ref="S46:U46"/>
    <mergeCell ref="S51:U51"/>
    <mergeCell ref="D54:H54"/>
    <mergeCell ref="I54:M54"/>
    <mergeCell ref="N54:R54"/>
    <mergeCell ref="S54:U54"/>
    <mergeCell ref="N46:R46"/>
    <mergeCell ref="D43:H43"/>
    <mergeCell ref="I43:M43"/>
    <mergeCell ref="N43:R43"/>
    <mergeCell ref="S52:U52"/>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zoomScaleNormal="100" zoomScaleSheetLayoutView="100" workbookViewId="0">
      <selection activeCell="F60" sqref="F60"/>
    </sheetView>
  </sheetViews>
  <sheetFormatPr defaultColWidth="9.140625" defaultRowHeight="15.6"/>
  <cols>
    <col min="1" max="1" width="4.42578125" style="40" bestFit="1" customWidth="1"/>
    <col min="2" max="2" width="2.140625" style="40" customWidth="1"/>
    <col min="3" max="3" width="35.5703125" style="27" customWidth="1"/>
    <col min="4" max="4" width="13.140625" style="27" customWidth="1"/>
    <col min="5" max="5" width="10.42578125" style="27" customWidth="1"/>
    <col min="6" max="6" width="14" style="27" customWidth="1"/>
    <col min="7" max="7" width="10.85546875" style="27" customWidth="1"/>
    <col min="8" max="8" width="14.5703125" style="27" customWidth="1"/>
    <col min="9" max="9" width="11.85546875" style="27" customWidth="1"/>
    <col min="10" max="10" width="14.5703125" style="27" customWidth="1"/>
    <col min="11" max="16384" width="9.140625" style="27"/>
  </cols>
  <sheetData>
    <row r="1" spans="1:145">
      <c r="A1" s="658" t="s">
        <v>302</v>
      </c>
      <c r="B1" s="658"/>
      <c r="C1" s="658"/>
      <c r="D1" s="658"/>
      <c r="E1" s="658"/>
      <c r="F1" s="658"/>
      <c r="G1" s="658"/>
      <c r="H1" s="658"/>
      <c r="I1" s="658"/>
      <c r="J1" s="658"/>
    </row>
    <row r="2" spans="1:145" ht="12.75" customHeight="1">
      <c r="A2" s="737" t="s">
        <v>303</v>
      </c>
      <c r="B2" s="737"/>
      <c r="C2" s="737"/>
      <c r="D2" s="737"/>
      <c r="E2" s="737"/>
      <c r="F2" s="737" t="s">
        <v>145</v>
      </c>
      <c r="G2" s="737"/>
      <c r="H2" s="737"/>
      <c r="I2" s="737"/>
      <c r="J2" s="737"/>
    </row>
    <row r="3" spans="1:145" ht="12.75" customHeight="1">
      <c r="A3" s="737" t="s">
        <v>146</v>
      </c>
      <c r="B3" s="737"/>
      <c r="C3" s="737"/>
      <c r="D3" s="737"/>
      <c r="E3" s="737"/>
      <c r="F3" s="737" t="s">
        <v>146</v>
      </c>
      <c r="G3" s="737"/>
      <c r="H3" s="737"/>
      <c r="I3" s="737"/>
      <c r="J3" s="737"/>
    </row>
    <row r="4" spans="1:145" ht="12.75" customHeight="1">
      <c r="A4" s="737" t="s">
        <v>147</v>
      </c>
      <c r="B4" s="737"/>
      <c r="C4" s="737"/>
      <c r="D4" s="737"/>
      <c r="E4" s="737"/>
      <c r="F4" s="737" t="s">
        <v>146</v>
      </c>
      <c r="G4" s="737"/>
      <c r="H4" s="737"/>
      <c r="I4" s="737"/>
      <c r="J4" s="737"/>
    </row>
    <row r="5" spans="1:145" ht="3.75" customHeight="1" thickBot="1"/>
    <row r="6" spans="1:145">
      <c r="A6" s="738" t="s">
        <v>148</v>
      </c>
      <c r="B6" s="739"/>
      <c r="C6" s="740"/>
      <c r="D6" s="744" t="s">
        <v>304</v>
      </c>
      <c r="E6" s="745"/>
      <c r="F6" s="745"/>
      <c r="G6" s="746"/>
      <c r="H6" s="738" t="s">
        <v>305</v>
      </c>
      <c r="I6" s="745" t="s">
        <v>306</v>
      </c>
      <c r="J6" s="746" t="s">
        <v>183</v>
      </c>
    </row>
    <row r="7" spans="1:145" ht="45" customHeight="1" thickBot="1">
      <c r="A7" s="741"/>
      <c r="B7" s="742"/>
      <c r="C7" s="743"/>
      <c r="D7" s="397" t="s">
        <v>184</v>
      </c>
      <c r="E7" s="582" t="s">
        <v>185</v>
      </c>
      <c r="F7" s="582" t="s">
        <v>307</v>
      </c>
      <c r="G7" s="583" t="s">
        <v>186</v>
      </c>
      <c r="H7" s="741"/>
      <c r="I7" s="747"/>
      <c r="J7" s="748"/>
    </row>
    <row r="8" spans="1:145" s="162" customFormat="1" ht="44.25" customHeight="1" thickBot="1">
      <c r="A8" s="416" t="s">
        <v>152</v>
      </c>
      <c r="B8" s="417"/>
      <c r="C8" s="418" t="s">
        <v>153</v>
      </c>
      <c r="D8" s="437" t="s">
        <v>308</v>
      </c>
      <c r="E8" s="438" t="s">
        <v>190</v>
      </c>
      <c r="F8" s="438" t="s">
        <v>309</v>
      </c>
      <c r="G8" s="439" t="s">
        <v>192</v>
      </c>
      <c r="H8" s="431"/>
      <c r="I8" s="432"/>
      <c r="J8" s="433"/>
      <c r="K8" s="161"/>
    </row>
    <row r="9" spans="1:145">
      <c r="A9" s="413" t="s">
        <v>194</v>
      </c>
      <c r="B9" s="414"/>
      <c r="C9" s="415" t="s">
        <v>195</v>
      </c>
      <c r="D9" s="712"/>
      <c r="E9" s="713"/>
      <c r="F9" s="713"/>
      <c r="G9" s="713"/>
      <c r="H9" s="715"/>
      <c r="I9" s="713"/>
      <c r="J9" s="716"/>
    </row>
    <row r="10" spans="1:145">
      <c r="A10" s="723" t="s">
        <v>200</v>
      </c>
      <c r="B10" s="632"/>
      <c r="C10" s="53" t="s">
        <v>201</v>
      </c>
      <c r="D10" s="398">
        <v>12</v>
      </c>
      <c r="E10" s="185">
        <v>1</v>
      </c>
      <c r="F10" s="189">
        <v>100</v>
      </c>
      <c r="G10" s="324">
        <v>1</v>
      </c>
      <c r="H10" s="316">
        <f>D10*E10*F10*G10</f>
        <v>1200</v>
      </c>
      <c r="I10" s="187">
        <v>100</v>
      </c>
      <c r="J10" s="317">
        <f>H10+I10</f>
        <v>1300</v>
      </c>
    </row>
    <row r="11" spans="1:145">
      <c r="A11" s="723" t="s">
        <v>202</v>
      </c>
      <c r="B11" s="632"/>
      <c r="C11" s="61" t="s">
        <v>203</v>
      </c>
      <c r="D11" s="399"/>
      <c r="E11" s="57"/>
      <c r="F11" s="266"/>
      <c r="G11" s="325"/>
      <c r="H11" s="316">
        <f>D11*E11*F11*G11</f>
        <v>0</v>
      </c>
      <c r="I11" s="188"/>
      <c r="J11" s="318">
        <f>H11+I11</f>
        <v>0</v>
      </c>
    </row>
    <row r="12" spans="1:145">
      <c r="A12" s="326" t="s">
        <v>204</v>
      </c>
      <c r="B12" s="65"/>
      <c r="C12" s="66" t="s">
        <v>310</v>
      </c>
      <c r="D12" s="711"/>
      <c r="E12" s="681"/>
      <c r="F12" s="681"/>
      <c r="G12" s="681"/>
      <c r="H12" s="701"/>
      <c r="I12" s="654"/>
      <c r="J12" s="702"/>
    </row>
    <row r="13" spans="1:145">
      <c r="A13" s="723" t="s">
        <v>206</v>
      </c>
      <c r="B13" s="632"/>
      <c r="C13" s="53"/>
      <c r="D13" s="400">
        <v>12</v>
      </c>
      <c r="E13" s="190">
        <v>1</v>
      </c>
      <c r="F13" s="191">
        <v>100</v>
      </c>
      <c r="G13" s="327">
        <v>1</v>
      </c>
      <c r="H13" s="316">
        <f>D13*E13*F13*G13</f>
        <v>1200</v>
      </c>
      <c r="I13" s="186"/>
      <c r="J13" s="319">
        <f>H13+I13</f>
        <v>1200</v>
      </c>
    </row>
    <row r="14" spans="1:145" s="165" customFormat="1" ht="16.149999999999999" thickBot="1">
      <c r="A14" s="724" t="s">
        <v>210</v>
      </c>
      <c r="B14" s="725"/>
      <c r="C14" s="725"/>
      <c r="D14" s="401"/>
      <c r="E14" s="328"/>
      <c r="F14" s="329"/>
      <c r="G14" s="330"/>
      <c r="H14" s="320">
        <f>SUM(H10:H13)</f>
        <v>2400</v>
      </c>
      <c r="I14" s="321">
        <f>SUM(I10:I13)</f>
        <v>100</v>
      </c>
      <c r="J14" s="322">
        <f>H14+I14</f>
        <v>2500</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row>
    <row r="15" spans="1:145" s="168" customFormat="1" ht="51" customHeight="1" thickBot="1">
      <c r="A15" s="416" t="s">
        <v>154</v>
      </c>
      <c r="B15" s="419"/>
      <c r="C15" s="418" t="s">
        <v>155</v>
      </c>
      <c r="D15" s="437" t="s">
        <v>311</v>
      </c>
      <c r="E15" s="438" t="s">
        <v>211</v>
      </c>
      <c r="F15" s="438" t="s">
        <v>309</v>
      </c>
      <c r="G15" s="439" t="s">
        <v>192</v>
      </c>
      <c r="H15" s="428"/>
      <c r="I15" s="429"/>
      <c r="J15" s="430"/>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row>
    <row r="16" spans="1:145" ht="28.9" customHeight="1">
      <c r="A16" s="726" t="s">
        <v>212</v>
      </c>
      <c r="B16" s="648"/>
      <c r="C16" s="61" t="s">
        <v>312</v>
      </c>
      <c r="D16" s="402">
        <v>12</v>
      </c>
      <c r="E16" s="287">
        <v>0.06</v>
      </c>
      <c r="F16" s="290">
        <v>500</v>
      </c>
      <c r="G16" s="339">
        <v>1</v>
      </c>
      <c r="H16" s="434">
        <f>D16*E16*F16*G16</f>
        <v>360</v>
      </c>
      <c r="I16" s="435"/>
      <c r="J16" s="436">
        <f>H16+I16</f>
        <v>360</v>
      </c>
    </row>
    <row r="17" spans="1:145">
      <c r="A17" s="723" t="s">
        <v>214</v>
      </c>
      <c r="B17" s="632"/>
      <c r="C17" s="61" t="s">
        <v>313</v>
      </c>
      <c r="D17" s="403"/>
      <c r="E17" s="288"/>
      <c r="F17" s="289"/>
      <c r="G17" s="340"/>
      <c r="H17" s="342">
        <f>D17*E17*F17*G17</f>
        <v>0</v>
      </c>
      <c r="I17" s="331"/>
      <c r="J17" s="318">
        <f>H17+I17</f>
        <v>0</v>
      </c>
    </row>
    <row r="18" spans="1:145" s="171" customFormat="1" ht="16.149999999999999" thickBot="1">
      <c r="A18" s="734" t="s">
        <v>216</v>
      </c>
      <c r="B18" s="735"/>
      <c r="C18" s="735"/>
      <c r="D18" s="404"/>
      <c r="E18" s="337"/>
      <c r="F18" s="338"/>
      <c r="G18" s="341"/>
      <c r="H18" s="343">
        <f>SUM(H16:H17)</f>
        <v>360</v>
      </c>
      <c r="I18" s="344">
        <f>SUM(I16:I17)</f>
        <v>0</v>
      </c>
      <c r="J18" s="345">
        <f>H18+I18</f>
        <v>360</v>
      </c>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row>
    <row r="19" spans="1:145" s="168" customFormat="1" ht="18" customHeight="1" thickBot="1">
      <c r="A19" s="416" t="s">
        <v>156</v>
      </c>
      <c r="B19" s="419"/>
      <c r="C19" s="418" t="s">
        <v>157</v>
      </c>
      <c r="D19" s="437" t="s">
        <v>217</v>
      </c>
      <c r="E19" s="438" t="s">
        <v>314</v>
      </c>
      <c r="F19" s="441" t="s">
        <v>219</v>
      </c>
      <c r="G19" s="439" t="s">
        <v>220</v>
      </c>
      <c r="H19" s="428"/>
      <c r="I19" s="429"/>
      <c r="J19" s="430"/>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row>
    <row r="20" spans="1:145">
      <c r="A20" s="326" t="s">
        <v>223</v>
      </c>
      <c r="B20" s="65"/>
      <c r="C20" s="66" t="s">
        <v>315</v>
      </c>
      <c r="D20" s="712"/>
      <c r="E20" s="713"/>
      <c r="F20" s="713"/>
      <c r="G20" s="713"/>
      <c r="H20" s="718"/>
      <c r="I20" s="719"/>
      <c r="J20" s="720"/>
    </row>
    <row r="21" spans="1:145" ht="36.75" customHeight="1">
      <c r="A21" s="753" t="s">
        <v>225</v>
      </c>
      <c r="B21" s="754"/>
      <c r="C21" s="754"/>
      <c r="D21" s="722" t="s">
        <v>226</v>
      </c>
      <c r="E21" s="601"/>
      <c r="F21" s="601"/>
      <c r="G21" s="601"/>
      <c r="H21" s="717"/>
      <c r="I21" s="699"/>
      <c r="J21" s="700"/>
    </row>
    <row r="22" spans="1:145" ht="46.9">
      <c r="A22" s="726" t="s">
        <v>227</v>
      </c>
      <c r="B22" s="648"/>
      <c r="C22" s="61" t="s">
        <v>228</v>
      </c>
      <c r="D22" s="402">
        <v>1</v>
      </c>
      <c r="E22" s="286">
        <v>5</v>
      </c>
      <c r="F22" s="290">
        <v>750</v>
      </c>
      <c r="G22" s="339">
        <v>1</v>
      </c>
      <c r="H22" s="346">
        <f>D22*E22*F22*G22</f>
        <v>3750</v>
      </c>
      <c r="I22" s="188"/>
      <c r="J22" s="335">
        <f>H22+I22</f>
        <v>3750</v>
      </c>
      <c r="K22" s="172"/>
    </row>
    <row r="23" spans="1:145">
      <c r="A23" s="585" t="s">
        <v>229</v>
      </c>
      <c r="B23" s="564"/>
      <c r="C23" s="61" t="s">
        <v>230</v>
      </c>
      <c r="D23" s="402">
        <v>1</v>
      </c>
      <c r="E23" s="286">
        <v>5</v>
      </c>
      <c r="F23" s="290">
        <v>200</v>
      </c>
      <c r="G23" s="339">
        <v>1</v>
      </c>
      <c r="H23" s="346">
        <f>D23*E23*F23*G23</f>
        <v>1000</v>
      </c>
      <c r="I23" s="188"/>
      <c r="J23" s="335">
        <f t="shared" ref="J23:J29" si="0">H23+I23</f>
        <v>1000</v>
      </c>
      <c r="K23" s="172"/>
    </row>
    <row r="24" spans="1:145">
      <c r="A24" s="723" t="s">
        <v>231</v>
      </c>
      <c r="B24" s="632"/>
      <c r="C24" s="53" t="s">
        <v>316</v>
      </c>
      <c r="D24" s="402">
        <v>1</v>
      </c>
      <c r="E24" s="286">
        <v>5</v>
      </c>
      <c r="F24" s="290">
        <v>100</v>
      </c>
      <c r="G24" s="353">
        <v>1</v>
      </c>
      <c r="H24" s="346">
        <f>D24*E24*F24*G24</f>
        <v>500</v>
      </c>
      <c r="I24" s="188"/>
      <c r="J24" s="335">
        <f t="shared" si="0"/>
        <v>500</v>
      </c>
      <c r="K24" s="172"/>
    </row>
    <row r="25" spans="1:145" s="173" customFormat="1">
      <c r="A25" s="354" t="s">
        <v>233</v>
      </c>
      <c r="B25" s="106"/>
      <c r="C25" s="107" t="s">
        <v>234</v>
      </c>
      <c r="D25" s="714"/>
      <c r="E25" s="654"/>
      <c r="F25" s="654"/>
      <c r="G25" s="654"/>
      <c r="H25" s="721"/>
      <c r="I25" s="708"/>
      <c r="J25" s="709"/>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row>
    <row r="26" spans="1:145" s="173" customFormat="1">
      <c r="A26" s="703" t="s">
        <v>225</v>
      </c>
      <c r="B26" s="683"/>
      <c r="C26" s="683"/>
      <c r="D26" s="704" t="s">
        <v>235</v>
      </c>
      <c r="E26" s="705"/>
      <c r="F26" s="705"/>
      <c r="G26" s="705"/>
      <c r="H26" s="706"/>
      <c r="I26" s="699"/>
      <c r="J26" s="70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row>
    <row r="27" spans="1:145" ht="46.9">
      <c r="A27" s="736" t="s">
        <v>236</v>
      </c>
      <c r="B27" s="657"/>
      <c r="C27" s="97" t="s">
        <v>228</v>
      </c>
      <c r="D27" s="405"/>
      <c r="E27" s="100"/>
      <c r="F27" s="267"/>
      <c r="G27" s="355"/>
      <c r="H27" s="347">
        <f>D27*E27*F27*G27</f>
        <v>0</v>
      </c>
      <c r="I27" s="188"/>
      <c r="J27" s="336">
        <f t="shared" si="0"/>
        <v>0</v>
      </c>
    </row>
    <row r="28" spans="1:145">
      <c r="A28" s="736" t="s">
        <v>237</v>
      </c>
      <c r="B28" s="657"/>
      <c r="C28" s="97" t="s">
        <v>317</v>
      </c>
      <c r="D28" s="405"/>
      <c r="E28" s="100"/>
      <c r="F28" s="267"/>
      <c r="G28" s="355"/>
      <c r="H28" s="347">
        <f>D28*E28*F28*G28</f>
        <v>0</v>
      </c>
      <c r="I28" s="188"/>
      <c r="J28" s="336">
        <f t="shared" si="0"/>
        <v>0</v>
      </c>
    </row>
    <row r="29" spans="1:145">
      <c r="A29" s="723" t="s">
        <v>238</v>
      </c>
      <c r="B29" s="632"/>
      <c r="C29" s="53" t="s">
        <v>239</v>
      </c>
      <c r="D29" s="405"/>
      <c r="E29" s="100"/>
      <c r="F29" s="267"/>
      <c r="G29" s="356"/>
      <c r="H29" s="347">
        <f>D29*E29*F29*G29</f>
        <v>0</v>
      </c>
      <c r="I29" s="188"/>
      <c r="J29" s="336">
        <f t="shared" si="0"/>
        <v>0</v>
      </c>
    </row>
    <row r="30" spans="1:145">
      <c r="A30" s="354" t="s">
        <v>240</v>
      </c>
      <c r="B30" s="106"/>
      <c r="C30" s="107" t="s">
        <v>241</v>
      </c>
      <c r="D30" s="710"/>
      <c r="E30" s="654"/>
      <c r="F30" s="654"/>
      <c r="G30" s="654"/>
      <c r="H30" s="707"/>
      <c r="I30" s="708"/>
      <c r="J30" s="709"/>
    </row>
    <row r="31" spans="1:145">
      <c r="A31" s="703" t="s">
        <v>225</v>
      </c>
      <c r="B31" s="683"/>
      <c r="C31" s="683"/>
      <c r="D31" s="704" t="s">
        <v>235</v>
      </c>
      <c r="E31" s="705"/>
      <c r="F31" s="705"/>
      <c r="G31" s="705"/>
      <c r="H31" s="706"/>
      <c r="I31" s="699"/>
      <c r="J31" s="700"/>
    </row>
    <row r="32" spans="1:145" ht="46.9">
      <c r="A32" s="736" t="s">
        <v>242</v>
      </c>
      <c r="B32" s="657"/>
      <c r="C32" s="97" t="s">
        <v>228</v>
      </c>
      <c r="D32" s="405"/>
      <c r="E32" s="100"/>
      <c r="F32" s="267"/>
      <c r="G32" s="355"/>
      <c r="H32" s="347">
        <f>D32*E32*F32*G32</f>
        <v>0</v>
      </c>
      <c r="I32" s="188"/>
      <c r="J32" s="336">
        <f t="shared" ref="J32:J34" si="1">H32+I32</f>
        <v>0</v>
      </c>
    </row>
    <row r="33" spans="1:145">
      <c r="A33" s="736" t="s">
        <v>243</v>
      </c>
      <c r="B33" s="657"/>
      <c r="C33" s="97" t="s">
        <v>230</v>
      </c>
      <c r="D33" s="405"/>
      <c r="E33" s="100"/>
      <c r="F33" s="267"/>
      <c r="G33" s="355"/>
      <c r="H33" s="347">
        <f>D33*E33*F33*G33</f>
        <v>0</v>
      </c>
      <c r="I33" s="188"/>
      <c r="J33" s="336">
        <f t="shared" si="1"/>
        <v>0</v>
      </c>
    </row>
    <row r="34" spans="1:145">
      <c r="A34" s="723" t="s">
        <v>244</v>
      </c>
      <c r="B34" s="632"/>
      <c r="C34" s="53" t="s">
        <v>239</v>
      </c>
      <c r="D34" s="405"/>
      <c r="E34" s="100"/>
      <c r="F34" s="267"/>
      <c r="G34" s="356"/>
      <c r="H34" s="347">
        <f>D34*E34*F34*G34</f>
        <v>0</v>
      </c>
      <c r="I34" s="188"/>
      <c r="J34" s="336">
        <f t="shared" si="1"/>
        <v>0</v>
      </c>
    </row>
    <row r="35" spans="1:145" s="171" customFormat="1" ht="16.149999999999999" thickBot="1">
      <c r="A35" s="734" t="s">
        <v>245</v>
      </c>
      <c r="B35" s="735"/>
      <c r="C35" s="735"/>
      <c r="D35" s="404"/>
      <c r="E35" s="337"/>
      <c r="F35" s="338"/>
      <c r="G35" s="341"/>
      <c r="H35" s="348">
        <f>SUM(H22:H34)</f>
        <v>5250</v>
      </c>
      <c r="I35" s="349">
        <f>SUM(I22:I34)</f>
        <v>0</v>
      </c>
      <c r="J35" s="345">
        <f>H35+I35</f>
        <v>5250</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row>
    <row r="36" spans="1:145" s="168" customFormat="1" ht="21.75" customHeight="1" thickBot="1">
      <c r="A36" s="423" t="s">
        <v>158</v>
      </c>
      <c r="B36" s="424"/>
      <c r="C36" s="425" t="s">
        <v>246</v>
      </c>
      <c r="D36" s="442"/>
      <c r="E36" s="446" t="s">
        <v>247</v>
      </c>
      <c r="F36" s="446" t="s">
        <v>219</v>
      </c>
      <c r="G36" s="447" t="s">
        <v>220</v>
      </c>
      <c r="H36" s="443"/>
      <c r="I36" s="444"/>
      <c r="J36" s="445"/>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row>
    <row r="37" spans="1:145" s="168" customFormat="1" ht="15.75" customHeight="1">
      <c r="A37" s="420" t="s">
        <v>249</v>
      </c>
      <c r="B37" s="421"/>
      <c r="C37" s="422" t="s">
        <v>159</v>
      </c>
      <c r="D37" s="712"/>
      <c r="E37" s="713"/>
      <c r="F37" s="713"/>
      <c r="G37" s="713"/>
      <c r="H37" s="695"/>
      <c r="I37" s="696"/>
      <c r="J37" s="69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row>
    <row r="38" spans="1:145" s="168" customFormat="1" ht="15.75" customHeight="1">
      <c r="A38" s="755" t="s">
        <v>250</v>
      </c>
      <c r="B38" s="756"/>
      <c r="C38" s="756"/>
      <c r="D38" s="693" t="s">
        <v>318</v>
      </c>
      <c r="E38" s="694"/>
      <c r="F38" s="694"/>
      <c r="G38" s="694"/>
      <c r="H38" s="698"/>
      <c r="I38" s="699"/>
      <c r="J38" s="700"/>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row>
    <row r="39" spans="1:145" s="168" customFormat="1" ht="23.25" customHeight="1">
      <c r="A39" s="723" t="s">
        <v>253</v>
      </c>
      <c r="B39" s="632"/>
      <c r="C39" s="53" t="s">
        <v>319</v>
      </c>
      <c r="D39" s="406"/>
      <c r="E39" s="394">
        <v>1</v>
      </c>
      <c r="F39" s="395">
        <v>20000</v>
      </c>
      <c r="G39" s="396">
        <v>1</v>
      </c>
      <c r="H39" s="358">
        <f>E39*F39*G39</f>
        <v>20000</v>
      </c>
      <c r="I39" s="291"/>
      <c r="J39" s="336">
        <f t="shared" ref="J39:J40" si="2">H39+I39</f>
        <v>20000</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row>
    <row r="40" spans="1:145" s="168" customFormat="1" ht="31.15">
      <c r="A40" s="584" t="s">
        <v>320</v>
      </c>
      <c r="B40" s="562"/>
      <c r="C40" s="53" t="s">
        <v>256</v>
      </c>
      <c r="D40" s="406"/>
      <c r="E40" s="122"/>
      <c r="F40" s="268"/>
      <c r="G40" s="386"/>
      <c r="H40" s="358">
        <f>E40*F40*G40</f>
        <v>0</v>
      </c>
      <c r="I40" s="291"/>
      <c r="J40" s="336">
        <f t="shared" si="2"/>
        <v>0</v>
      </c>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row>
    <row r="41" spans="1:145" s="168" customFormat="1" ht="16.149999999999999" thickBot="1">
      <c r="A41" s="727" t="s">
        <v>261</v>
      </c>
      <c r="B41" s="728"/>
      <c r="C41" s="728" t="s">
        <v>271</v>
      </c>
      <c r="D41" s="407"/>
      <c r="E41" s="377"/>
      <c r="F41" s="378"/>
      <c r="G41" s="379"/>
      <c r="H41" s="359">
        <f>SUM(H39:H40)</f>
        <v>20000</v>
      </c>
      <c r="I41" s="360">
        <f>SUM(I39:I39)</f>
        <v>0</v>
      </c>
      <c r="J41" s="345">
        <f>H41+I41</f>
        <v>20000</v>
      </c>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row>
    <row r="42" spans="1:145" s="168" customFormat="1" ht="27" customHeight="1" thickBot="1">
      <c r="A42" s="416" t="s">
        <v>160</v>
      </c>
      <c r="B42" s="419"/>
      <c r="C42" s="418" t="s">
        <v>263</v>
      </c>
      <c r="D42" s="437"/>
      <c r="E42" s="446" t="s">
        <v>247</v>
      </c>
      <c r="F42" s="448" t="s">
        <v>219</v>
      </c>
      <c r="G42" s="447" t="s">
        <v>220</v>
      </c>
      <c r="H42" s="428"/>
      <c r="I42" s="429"/>
      <c r="J42" s="430"/>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row>
    <row r="43" spans="1:145" s="168" customFormat="1">
      <c r="A43" s="382" t="s">
        <v>265</v>
      </c>
      <c r="B43" s="383"/>
      <c r="C43" s="294" t="s">
        <v>161</v>
      </c>
      <c r="D43" s="687"/>
      <c r="E43" s="688"/>
      <c r="F43" s="688"/>
      <c r="G43" s="689"/>
      <c r="H43" s="690"/>
      <c r="I43" s="691"/>
      <c r="J43" s="692"/>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row>
    <row r="44" spans="1:145" s="168" customFormat="1">
      <c r="A44" s="757" t="s">
        <v>250</v>
      </c>
      <c r="B44" s="758"/>
      <c r="C44" s="758"/>
      <c r="D44" s="693" t="s">
        <v>318</v>
      </c>
      <c r="E44" s="694"/>
      <c r="F44" s="694"/>
      <c r="G44" s="694"/>
      <c r="H44" s="481"/>
      <c r="I44" s="504"/>
      <c r="J44" s="505"/>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row>
    <row r="45" spans="1:145" ht="30" customHeight="1">
      <c r="A45" s="723" t="s">
        <v>266</v>
      </c>
      <c r="B45" s="632"/>
      <c r="C45" s="53" t="s">
        <v>267</v>
      </c>
      <c r="D45" s="406"/>
      <c r="E45" s="122"/>
      <c r="F45" s="268"/>
      <c r="G45" s="386"/>
      <c r="H45" s="358">
        <f>E45*F45*G45</f>
        <v>0</v>
      </c>
      <c r="I45" s="291"/>
      <c r="J45" s="336">
        <f t="shared" ref="J45:J47" si="3">H45+I45</f>
        <v>0</v>
      </c>
      <c r="K45" s="172"/>
    </row>
    <row r="46" spans="1:145" ht="18.75" customHeight="1">
      <c r="A46" s="757" t="s">
        <v>250</v>
      </c>
      <c r="B46" s="758"/>
      <c r="C46" s="758"/>
      <c r="D46" s="693" t="s">
        <v>321</v>
      </c>
      <c r="E46" s="694"/>
      <c r="F46" s="694"/>
      <c r="G46" s="694"/>
      <c r="H46" s="485"/>
      <c r="I46" s="486"/>
      <c r="J46" s="487"/>
      <c r="K46" s="172"/>
    </row>
    <row r="47" spans="1:145" ht="30" customHeight="1">
      <c r="A47" s="482" t="s">
        <v>322</v>
      </c>
      <c r="B47" s="483"/>
      <c r="C47" s="484" t="s">
        <v>269</v>
      </c>
      <c r="D47" s="406"/>
      <c r="E47" s="122"/>
      <c r="F47" s="268"/>
      <c r="G47" s="386"/>
      <c r="H47" s="358">
        <f>E47*F47*G47</f>
        <v>0</v>
      </c>
      <c r="I47" s="486"/>
      <c r="J47" s="336">
        <f t="shared" si="3"/>
        <v>0</v>
      </c>
      <c r="K47" s="172"/>
    </row>
    <row r="48" spans="1:145" s="165" customFormat="1" ht="16.149999999999999" thickBot="1">
      <c r="A48" s="727" t="s">
        <v>270</v>
      </c>
      <c r="B48" s="728"/>
      <c r="C48" s="728" t="s">
        <v>271</v>
      </c>
      <c r="D48" s="407"/>
      <c r="E48" s="377"/>
      <c r="F48" s="378"/>
      <c r="G48" s="379"/>
      <c r="H48" s="359">
        <f>SUM(H45:H47)</f>
        <v>0</v>
      </c>
      <c r="I48" s="360">
        <f>SUM(I45:I45)</f>
        <v>0</v>
      </c>
      <c r="J48" s="345">
        <f>H48+I48</f>
        <v>0</v>
      </c>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row>
    <row r="49" spans="1:145" s="168" customFormat="1" ht="26.25" customHeight="1" thickBot="1">
      <c r="A49" s="416" t="s">
        <v>162</v>
      </c>
      <c r="B49" s="419"/>
      <c r="C49" s="418" t="s">
        <v>163</v>
      </c>
      <c r="D49" s="440"/>
      <c r="E49" s="438" t="s">
        <v>248</v>
      </c>
      <c r="F49" s="441" t="s">
        <v>219</v>
      </c>
      <c r="G49" s="439" t="s">
        <v>220</v>
      </c>
      <c r="H49" s="428"/>
      <c r="I49" s="429"/>
      <c r="J49" s="430"/>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row>
    <row r="50" spans="1:145">
      <c r="A50" s="426" t="s">
        <v>272</v>
      </c>
      <c r="B50" s="427"/>
      <c r="C50" s="422" t="s">
        <v>273</v>
      </c>
      <c r="D50" s="420"/>
      <c r="E50" s="478"/>
      <c r="F50" s="449"/>
      <c r="G50" s="450"/>
      <c r="H50" s="451"/>
      <c r="I50" s="452"/>
      <c r="J50" s="453"/>
    </row>
    <row r="51" spans="1:145">
      <c r="A51" s="723" t="s">
        <v>277</v>
      </c>
      <c r="B51" s="632"/>
      <c r="C51" s="135" t="s">
        <v>323</v>
      </c>
      <c r="D51" s="479"/>
      <c r="E51" s="122">
        <v>1</v>
      </c>
      <c r="F51" s="268">
        <v>50000</v>
      </c>
      <c r="G51" s="386">
        <v>1</v>
      </c>
      <c r="H51" s="362">
        <f>E51*F51*G51</f>
        <v>50000</v>
      </c>
      <c r="I51" s="164"/>
      <c r="J51" s="363">
        <f>H51+I51</f>
        <v>50000</v>
      </c>
    </row>
    <row r="52" spans="1:145">
      <c r="A52" s="384" t="s">
        <v>279</v>
      </c>
      <c r="B52" s="127"/>
      <c r="C52" s="128" t="s">
        <v>280</v>
      </c>
      <c r="D52" s="376"/>
      <c r="E52" s="132"/>
      <c r="F52" s="133"/>
      <c r="G52" s="385"/>
      <c r="H52" s="361"/>
      <c r="I52" s="163"/>
      <c r="J52" s="315"/>
    </row>
    <row r="53" spans="1:145" ht="16.149999999999999" thickBot="1">
      <c r="A53" s="723" t="s">
        <v>282</v>
      </c>
      <c r="B53" s="632"/>
      <c r="C53" s="135" t="s">
        <v>83</v>
      </c>
      <c r="D53" s="480"/>
      <c r="E53" s="122"/>
      <c r="F53" s="268"/>
      <c r="G53" s="386"/>
      <c r="H53" s="362">
        <f>E53*F53*G53</f>
        <v>0</v>
      </c>
      <c r="I53" s="164"/>
      <c r="J53" s="363">
        <f>H53+I53</f>
        <v>0</v>
      </c>
    </row>
    <row r="54" spans="1:145" s="165" customFormat="1" ht="16.149999999999999" thickBot="1">
      <c r="A54" s="727" t="s">
        <v>284</v>
      </c>
      <c r="B54" s="728"/>
      <c r="C54" s="728"/>
      <c r="D54" s="409"/>
      <c r="E54" s="410"/>
      <c r="F54" s="411"/>
      <c r="G54" s="412"/>
      <c r="H54" s="359">
        <f>SUM(H51:H53)</f>
        <v>50000</v>
      </c>
      <c r="I54" s="364">
        <f>SUM(I51:I53)</f>
        <v>0</v>
      </c>
      <c r="J54" s="365">
        <f>H54+I54</f>
        <v>50000</v>
      </c>
      <c r="K54" s="172"/>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row>
    <row r="55" spans="1:145" s="168" customFormat="1" ht="26.25" customHeight="1" thickBot="1">
      <c r="A55" s="380" t="s">
        <v>164</v>
      </c>
      <c r="B55" s="381"/>
      <c r="C55" s="456" t="s">
        <v>165</v>
      </c>
      <c r="D55" s="455"/>
      <c r="E55" s="438" t="s">
        <v>248</v>
      </c>
      <c r="F55" s="441" t="s">
        <v>219</v>
      </c>
      <c r="G55" s="439" t="s">
        <v>220</v>
      </c>
      <c r="H55" s="428"/>
      <c r="I55" s="429"/>
      <c r="J55" s="430"/>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row>
    <row r="56" spans="1:145">
      <c r="A56" s="732" t="s">
        <v>286</v>
      </c>
      <c r="B56" s="733"/>
      <c r="C56" s="457" t="s">
        <v>324</v>
      </c>
      <c r="D56" s="506"/>
      <c r="E56" s="136">
        <v>0</v>
      </c>
      <c r="F56" s="270">
        <v>0</v>
      </c>
      <c r="G56" s="461"/>
      <c r="H56" s="362">
        <f>E56*F56*G56</f>
        <v>0</v>
      </c>
      <c r="I56" s="101"/>
      <c r="J56" s="454">
        <f>H56+I56</f>
        <v>0</v>
      </c>
    </row>
    <row r="57" spans="1:145" s="165" customFormat="1" ht="16.149999999999999" thickBot="1">
      <c r="A57" s="458" t="s">
        <v>289</v>
      </c>
      <c r="B57" s="459"/>
      <c r="C57" s="460"/>
      <c r="D57" s="586"/>
      <c r="E57" s="586"/>
      <c r="F57" s="586"/>
      <c r="G57" s="408"/>
      <c r="H57" s="366">
        <f>SUM(H56:H56)</f>
        <v>0</v>
      </c>
      <c r="I57" s="364">
        <f>SUM(I56:I56)</f>
        <v>0</v>
      </c>
      <c r="J57" s="365">
        <f>H57+I57</f>
        <v>0</v>
      </c>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row>
    <row r="58" spans="1:145" s="168" customFormat="1" ht="20.25" customHeight="1" thickBot="1">
      <c r="A58" s="416" t="s">
        <v>166</v>
      </c>
      <c r="B58" s="419"/>
      <c r="C58" s="418" t="s">
        <v>167</v>
      </c>
      <c r="D58" s="437" t="s">
        <v>290</v>
      </c>
      <c r="E58" s="438" t="s">
        <v>248</v>
      </c>
      <c r="F58" s="441" t="s">
        <v>219</v>
      </c>
      <c r="G58" s="439" t="s">
        <v>220</v>
      </c>
      <c r="H58" s="428"/>
      <c r="I58" s="429"/>
      <c r="J58" s="430"/>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row>
    <row r="59" spans="1:145">
      <c r="A59" s="726" t="s">
        <v>291</v>
      </c>
      <c r="B59" s="648"/>
      <c r="C59" s="61" t="s">
        <v>324</v>
      </c>
      <c r="D59" s="507">
        <v>1</v>
      </c>
      <c r="E59" s="136">
        <v>100</v>
      </c>
      <c r="F59" s="270">
        <v>50.5</v>
      </c>
      <c r="G59" s="461">
        <v>1</v>
      </c>
      <c r="H59" s="362">
        <f>D59*E59*F59*G59</f>
        <v>5050</v>
      </c>
      <c r="I59" s="462"/>
      <c r="J59" s="463">
        <f t="shared" ref="J59:J64" si="4">H59+I59</f>
        <v>5050</v>
      </c>
      <c r="K59" s="172"/>
    </row>
    <row r="60" spans="1:145">
      <c r="A60" s="723" t="s">
        <v>293</v>
      </c>
      <c r="B60" s="632"/>
      <c r="C60" s="53" t="s">
        <v>324</v>
      </c>
      <c r="D60" s="508"/>
      <c r="E60" s="152"/>
      <c r="F60" s="268"/>
      <c r="G60" s="386"/>
      <c r="H60" s="362"/>
      <c r="I60" s="169"/>
      <c r="J60" s="367"/>
    </row>
    <row r="61" spans="1:145" s="165" customFormat="1" ht="16.149999999999999" thickBot="1">
      <c r="A61" s="727" t="s">
        <v>297</v>
      </c>
      <c r="B61" s="728"/>
      <c r="C61" s="728"/>
      <c r="D61" s="407"/>
      <c r="E61" s="377"/>
      <c r="F61" s="378"/>
      <c r="G61" s="379"/>
      <c r="H61" s="359">
        <f>SUM(H59:H60)</f>
        <v>5050</v>
      </c>
      <c r="I61" s="364">
        <f>SUM(I59:I60)</f>
        <v>0</v>
      </c>
      <c r="J61" s="365">
        <f t="shared" si="4"/>
        <v>5050</v>
      </c>
      <c r="K61" s="172"/>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row>
    <row r="62" spans="1:145" s="168" customFormat="1">
      <c r="A62" s="332" t="s">
        <v>168</v>
      </c>
      <c r="B62" s="333"/>
      <c r="C62" s="334" t="s">
        <v>169</v>
      </c>
      <c r="D62" s="350"/>
      <c r="E62" s="350"/>
      <c r="F62" s="351"/>
      <c r="G62" s="352"/>
      <c r="H62" s="368">
        <f>SUM(H14,H18,H35,H41,H48,H54,H57,H61)</f>
        <v>83060</v>
      </c>
      <c r="I62" s="369">
        <f>SUM(I14,I18,I35,I41,I48,I54,I57,I61)</f>
        <v>100</v>
      </c>
      <c r="J62" s="370">
        <f>H62+I62</f>
        <v>83160</v>
      </c>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row>
    <row r="63" spans="1:145" s="168" customFormat="1" ht="36" customHeight="1">
      <c r="A63" s="323" t="s">
        <v>170</v>
      </c>
      <c r="B63" s="166"/>
      <c r="C63" s="729" t="s">
        <v>325</v>
      </c>
      <c r="D63" s="729"/>
      <c r="E63" s="729"/>
      <c r="F63" s="729"/>
      <c r="G63" s="730"/>
      <c r="H63" s="371">
        <f>SUM(H62*0.15)</f>
        <v>12459</v>
      </c>
      <c r="I63" s="174">
        <v>0</v>
      </c>
      <c r="J63" s="372">
        <f t="shared" si="4"/>
        <v>12459</v>
      </c>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row>
    <row r="64" spans="1:145" s="168" customFormat="1" ht="16.149999999999999" thickBot="1">
      <c r="A64" s="387" t="s">
        <v>172</v>
      </c>
      <c r="B64" s="388"/>
      <c r="C64" s="389" t="s">
        <v>326</v>
      </c>
      <c r="D64" s="390" t="s">
        <v>300</v>
      </c>
      <c r="E64" s="391"/>
      <c r="F64" s="392"/>
      <c r="G64" s="393"/>
      <c r="H64" s="373">
        <f>SUM(H62:H63)</f>
        <v>95519</v>
      </c>
      <c r="I64" s="374">
        <f>SUM(I62:I63)</f>
        <v>100</v>
      </c>
      <c r="J64" s="375">
        <f t="shared" si="4"/>
        <v>95619</v>
      </c>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row>
    <row r="65" spans="1:10">
      <c r="A65" s="731"/>
      <c r="B65" s="731"/>
      <c r="C65" s="731"/>
      <c r="D65" s="731"/>
      <c r="E65" s="731"/>
      <c r="F65" s="731"/>
      <c r="G65" s="731"/>
      <c r="H65" s="731"/>
      <c r="I65" s="731"/>
      <c r="J65" s="731"/>
    </row>
  </sheetData>
  <mergeCells count="68">
    <mergeCell ref="A1:J1"/>
    <mergeCell ref="A2:J2"/>
    <mergeCell ref="A3:J3"/>
    <mergeCell ref="A4:J4"/>
    <mergeCell ref="A6:C7"/>
    <mergeCell ref="D6:G6"/>
    <mergeCell ref="H6:H7"/>
    <mergeCell ref="I6:I7"/>
    <mergeCell ref="J6:J7"/>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61:C61"/>
    <mergeCell ref="C63:G63"/>
    <mergeCell ref="A65:J65"/>
    <mergeCell ref="A53:B53"/>
    <mergeCell ref="A54:C54"/>
    <mergeCell ref="A56:B56"/>
    <mergeCell ref="A59:B59"/>
    <mergeCell ref="A60:B60"/>
    <mergeCell ref="H9:J9"/>
    <mergeCell ref="H21:J21"/>
    <mergeCell ref="A21:C21"/>
    <mergeCell ref="H20:J20"/>
    <mergeCell ref="H25:J25"/>
    <mergeCell ref="D21:G21"/>
    <mergeCell ref="A17:B17"/>
    <mergeCell ref="A10:B10"/>
    <mergeCell ref="A11:B11"/>
    <mergeCell ref="A13:B13"/>
    <mergeCell ref="A14:C14"/>
    <mergeCell ref="A16:B16"/>
    <mergeCell ref="D9:G9"/>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D43:G43"/>
    <mergeCell ref="H43:J43"/>
    <mergeCell ref="A44:C44"/>
    <mergeCell ref="D44:G44"/>
    <mergeCell ref="A46:C46"/>
    <mergeCell ref="D46:G46"/>
  </mergeCells>
  <pageMargins left="0.7" right="0.7" top="0.75" bottom="0.75" header="0.3" footer="0.3"/>
  <pageSetup scale="68"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D38"/>
  <sheetViews>
    <sheetView topLeftCell="A18" zoomScaleNormal="100" workbookViewId="0">
      <selection activeCell="G33" sqref="G33"/>
    </sheetView>
  </sheetViews>
  <sheetFormatPr defaultColWidth="14.42578125" defaultRowHeight="14.45"/>
  <cols>
    <col min="2" max="2" width="63.28515625" customWidth="1"/>
    <col min="3" max="3" width="17.140625" customWidth="1"/>
  </cols>
  <sheetData>
    <row r="1" spans="1:4" ht="15.6">
      <c r="A1" s="658" t="s">
        <v>327</v>
      </c>
      <c r="B1" s="759"/>
      <c r="C1" s="759"/>
      <c r="D1" s="25"/>
    </row>
    <row r="2" spans="1:4" ht="15.6">
      <c r="A2" s="749" t="s">
        <v>328</v>
      </c>
      <c r="B2" s="759"/>
      <c r="C2" s="759"/>
      <c r="D2" s="25"/>
    </row>
    <row r="3" spans="1:4" ht="15.6">
      <c r="A3" s="749" t="s">
        <v>328</v>
      </c>
      <c r="B3" s="759"/>
      <c r="C3" s="759"/>
      <c r="D3" s="25"/>
    </row>
    <row r="4" spans="1:4" ht="15.6">
      <c r="A4" s="749"/>
      <c r="B4" s="759"/>
      <c r="C4" s="759"/>
      <c r="D4" s="25"/>
    </row>
    <row r="5" spans="1:4" ht="15.6">
      <c r="A5" s="29" t="s">
        <v>329</v>
      </c>
      <c r="B5" s="587"/>
      <c r="C5" s="532"/>
      <c r="D5" s="25"/>
    </row>
    <row r="6" spans="1:4" ht="15.6">
      <c r="A6" s="30" t="s">
        <v>330</v>
      </c>
      <c r="B6" s="29" t="s">
        <v>331</v>
      </c>
      <c r="C6" s="587"/>
      <c r="D6" s="25"/>
    </row>
    <row r="7" spans="1:4" ht="15.6">
      <c r="A7" s="587"/>
      <c r="B7" s="587" t="s">
        <v>332</v>
      </c>
      <c r="C7" s="533">
        <v>0</v>
      </c>
      <c r="D7" s="25"/>
    </row>
    <row r="8" spans="1:4" ht="15.6">
      <c r="A8" s="587"/>
      <c r="B8" s="587"/>
      <c r="C8" s="587"/>
      <c r="D8" s="25"/>
    </row>
    <row r="9" spans="1:4" ht="15.6">
      <c r="A9" s="30" t="s">
        <v>333</v>
      </c>
      <c r="B9" s="29" t="s">
        <v>334</v>
      </c>
      <c r="C9" s="587"/>
      <c r="D9" s="25"/>
    </row>
    <row r="10" spans="1:4" ht="15.6">
      <c r="A10" s="587"/>
      <c r="B10" s="587" t="s">
        <v>335</v>
      </c>
      <c r="C10" s="533">
        <v>0</v>
      </c>
      <c r="D10" s="25"/>
    </row>
    <row r="11" spans="1:4" ht="15.6">
      <c r="A11" s="587"/>
      <c r="B11" s="587"/>
      <c r="C11" s="532"/>
      <c r="D11" s="25"/>
    </row>
    <row r="12" spans="1:4" ht="15.6">
      <c r="A12" s="30" t="s">
        <v>336</v>
      </c>
      <c r="B12" s="29" t="s">
        <v>337</v>
      </c>
      <c r="C12" s="532"/>
      <c r="D12" s="25"/>
    </row>
    <row r="13" spans="1:4" ht="15.6">
      <c r="A13" s="587"/>
      <c r="B13" s="587" t="s">
        <v>338</v>
      </c>
      <c r="C13" s="533">
        <v>0</v>
      </c>
      <c r="D13" s="25"/>
    </row>
    <row r="14" spans="1:4" ht="15.6">
      <c r="A14" s="587"/>
      <c r="B14" s="587"/>
      <c r="C14" s="532"/>
      <c r="D14" s="25"/>
    </row>
    <row r="15" spans="1:4" ht="15.6">
      <c r="A15" s="30" t="s">
        <v>339</v>
      </c>
      <c r="B15" s="29" t="s">
        <v>340</v>
      </c>
      <c r="C15" s="532"/>
      <c r="D15" s="25"/>
    </row>
    <row r="16" spans="1:4" ht="15.6">
      <c r="A16" s="587"/>
      <c r="B16" s="587" t="s">
        <v>341</v>
      </c>
      <c r="C16" s="533">
        <v>0</v>
      </c>
      <c r="D16" s="25"/>
    </row>
    <row r="17" spans="1:4" ht="15.6">
      <c r="A17" s="587"/>
      <c r="B17" s="587" t="s">
        <v>342</v>
      </c>
      <c r="C17" s="533">
        <v>0</v>
      </c>
      <c r="D17" s="25"/>
    </row>
    <row r="18" spans="1:4" ht="15.6">
      <c r="A18" s="587"/>
      <c r="B18" s="587"/>
      <c r="C18" s="532"/>
      <c r="D18" s="25"/>
    </row>
    <row r="19" spans="1:4" ht="15.6">
      <c r="A19" s="30" t="s">
        <v>343</v>
      </c>
      <c r="B19" s="29" t="s">
        <v>344</v>
      </c>
      <c r="C19" s="587"/>
      <c r="D19" s="25"/>
    </row>
    <row r="20" spans="1:4" ht="15.6">
      <c r="A20" s="587"/>
      <c r="B20" s="587" t="s">
        <v>345</v>
      </c>
      <c r="C20" s="533">
        <v>0</v>
      </c>
      <c r="D20" s="25"/>
    </row>
    <row r="21" spans="1:4" ht="15.6">
      <c r="A21" s="587"/>
      <c r="B21" s="587"/>
      <c r="C21" s="532"/>
      <c r="D21" s="25"/>
    </row>
    <row r="22" spans="1:4" ht="15.6">
      <c r="A22" s="30" t="s">
        <v>346</v>
      </c>
      <c r="B22" s="29" t="s">
        <v>347</v>
      </c>
      <c r="C22" s="533">
        <v>0</v>
      </c>
      <c r="D22" s="25"/>
    </row>
    <row r="23" spans="1:4" ht="15.6">
      <c r="A23" s="587"/>
      <c r="B23" s="587"/>
      <c r="C23" s="532"/>
      <c r="D23" s="25"/>
    </row>
    <row r="24" spans="1:4" ht="15.6">
      <c r="A24" s="29" t="s">
        <v>348</v>
      </c>
      <c r="B24" s="587"/>
      <c r="C24" s="532"/>
      <c r="D24" s="25"/>
    </row>
    <row r="25" spans="1:4" ht="15.6">
      <c r="A25" s="587"/>
      <c r="B25" s="587" t="s">
        <v>159</v>
      </c>
      <c r="C25" s="533">
        <f>'[1]2. Detailed Budget'!J81</f>
        <v>0</v>
      </c>
      <c r="D25" s="25"/>
    </row>
    <row r="26" spans="1:4" ht="15.6">
      <c r="A26" s="587"/>
      <c r="B26" s="587" t="s">
        <v>349</v>
      </c>
      <c r="C26" s="533">
        <v>0</v>
      </c>
      <c r="D26" s="25"/>
    </row>
    <row r="27" spans="1:4" ht="15.6">
      <c r="A27" s="587"/>
      <c r="B27" s="587" t="s">
        <v>350</v>
      </c>
      <c r="C27" s="533">
        <v>0</v>
      </c>
      <c r="D27" s="25"/>
    </row>
    <row r="28" spans="1:4" ht="15.6">
      <c r="A28" s="587"/>
      <c r="B28" s="587" t="s">
        <v>351</v>
      </c>
      <c r="C28" s="533">
        <v>0</v>
      </c>
      <c r="D28" s="25"/>
    </row>
    <row r="29" spans="1:4" ht="15.6">
      <c r="A29" s="587"/>
      <c r="B29" s="587" t="s">
        <v>352</v>
      </c>
      <c r="C29" s="533">
        <v>0</v>
      </c>
      <c r="D29" s="25"/>
    </row>
    <row r="30" spans="1:4" ht="15.6">
      <c r="A30" s="587"/>
      <c r="B30" s="587" t="s">
        <v>353</v>
      </c>
      <c r="C30" s="533">
        <v>0</v>
      </c>
      <c r="D30" s="25"/>
    </row>
    <row r="31" spans="1:4" ht="15.6">
      <c r="A31" s="587"/>
      <c r="B31" s="587" t="s">
        <v>354</v>
      </c>
      <c r="C31" s="533">
        <v>0</v>
      </c>
      <c r="D31" s="25"/>
    </row>
    <row r="32" spans="1:4" ht="15.6">
      <c r="A32" s="587"/>
      <c r="B32" s="587" t="s">
        <v>355</v>
      </c>
      <c r="C32" s="533">
        <v>0</v>
      </c>
      <c r="D32" s="25"/>
    </row>
    <row r="33" spans="1:4" ht="15.6">
      <c r="A33" s="587"/>
      <c r="B33" s="587"/>
      <c r="C33" s="534"/>
      <c r="D33" s="25"/>
    </row>
    <row r="34" spans="1:4" ht="15.6">
      <c r="A34" s="29" t="s">
        <v>356</v>
      </c>
      <c r="B34" s="587"/>
      <c r="C34" s="31">
        <f>SUM(C7:C22)-SUM(C25:C32)</f>
        <v>0</v>
      </c>
      <c r="D34" s="25"/>
    </row>
    <row r="35" spans="1:4" ht="16.149999999999999" thickBot="1">
      <c r="A35" s="29" t="s">
        <v>357</v>
      </c>
      <c r="B35" s="587"/>
      <c r="C35" s="32">
        <f>C34*0.15</f>
        <v>0</v>
      </c>
      <c r="D35" s="25"/>
    </row>
    <row r="36" spans="1:4" ht="16.149999999999999" thickTop="1">
      <c r="A36" s="27"/>
      <c r="B36" s="27"/>
      <c r="C36" s="28"/>
      <c r="D36" s="25"/>
    </row>
    <row r="37" spans="1:4">
      <c r="A37" s="25"/>
      <c r="B37" s="26"/>
      <c r="C37" s="25"/>
      <c r="D37" s="25"/>
    </row>
    <row r="38" spans="1:4">
      <c r="A38" s="25"/>
      <c r="B38" s="25"/>
      <c r="C38" s="25"/>
      <c r="D38" s="2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1db7e1-694e-4ac6-ab90-95629bcde4d9">
      <Terms xmlns="http://schemas.microsoft.com/office/infopath/2007/PartnerControls"/>
    </lcf76f155ced4ddcb4097134ff3c332f>
    <TaxCatchAll xmlns="5a08fed1-1e23-46fb-9205-7860700106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54AF7EDE726E4299321F69D10DFFED" ma:contentTypeVersion="12" ma:contentTypeDescription="Create a new document." ma:contentTypeScope="" ma:versionID="e0bddf2093b51715f51f3260817c1c92">
  <xsd:schema xmlns:xsd="http://www.w3.org/2001/XMLSchema" xmlns:xs="http://www.w3.org/2001/XMLSchema" xmlns:p="http://schemas.microsoft.com/office/2006/metadata/properties" xmlns:ns2="b41db7e1-694e-4ac6-ab90-95629bcde4d9" xmlns:ns3="19ed43d4-b9de-491e-b22e-947747d6a979" xmlns:ns4="5a08fed1-1e23-46fb-9205-78607001065c" targetNamespace="http://schemas.microsoft.com/office/2006/metadata/properties" ma:root="true" ma:fieldsID="bbc0d272a3454dffb4c1cc04a0c8d09e" ns2:_="" ns3:_="" ns4:_="">
    <xsd:import namespace="b41db7e1-694e-4ac6-ab90-95629bcde4d9"/>
    <xsd:import namespace="19ed43d4-b9de-491e-b22e-947747d6a979"/>
    <xsd:import namespace="5a08fed1-1e23-46fb-9205-7860700106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db7e1-694e-4ac6-ab90-95629bcde4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ed43d4-b9de-491e-b22e-947747d6a9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08fed1-1e23-46fb-9205-7860700106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699fd8-1afa-4b1f-a9c2-817ad0830ded}" ma:internalName="TaxCatchAll" ma:showField="CatchAllData" ma:web="5a08fed1-1e23-46fb-9205-7860700106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9D10F-4865-4E6B-BE62-F29E01FC57C1}"/>
</file>

<file path=customXml/itemProps2.xml><?xml version="1.0" encoding="utf-8"?>
<ds:datastoreItem xmlns:ds="http://schemas.openxmlformats.org/officeDocument/2006/customXml" ds:itemID="{92D796CB-DA90-48B5-9B0E-7E207E10AAA5}"/>
</file>

<file path=customXml/itemProps3.xml><?xml version="1.0" encoding="utf-8"?>
<ds:datastoreItem xmlns:ds="http://schemas.openxmlformats.org/officeDocument/2006/customXml" ds:itemID="{B18E6067-A5C6-414C-8951-CB82C9BFB3CA}"/>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Staggs, Jill J</cp:lastModifiedBy>
  <cp:revision/>
  <dcterms:created xsi:type="dcterms:W3CDTF">2011-04-25T16:36:39Z</dcterms:created>
  <dcterms:modified xsi:type="dcterms:W3CDTF">2026-06-17T19:19:03Z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0x0101006D54AF7EDE726E4299321F69D10DFFED</vt:lpwstr>
  </property>
  <property fmtid="{D5CDD505-2E9C-101B-9397-08002B2CF9AE}" pid="3" name="_dlc_DocIdItemGuid">
    <vt:lpwstr>2a50e021-214e-4d83-980f-5563d4c0b239</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y fmtid="{D5CDD505-2E9C-101B-9397-08002B2CF9AE}" pid="11" name="MediaServiceImageTags">
    <vt:lpwstr/>
  </property>
</Properties>
</file>